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27"/>
  <workbookPr defaultThemeVersion="166925"/>
  <mc:AlternateContent xmlns:mc="http://schemas.openxmlformats.org/markup-compatibility/2006">
    <mc:Choice Requires="x15">
      <x15ac:absPath xmlns:x15ac="http://schemas.microsoft.com/office/spreadsheetml/2010/11/ac" url="V:\javni razpisi-ja\javni razpisi 2019\JN Domzale vzhod\"/>
    </mc:Choice>
  </mc:AlternateContent>
  <xr:revisionPtr revIDLastSave="0" documentId="13_ncr:1_{97843189-75FB-48D7-833F-BFEFBBF9E51C}" xr6:coauthVersionLast="43" xr6:coauthVersionMax="43" xr10:uidLastSave="{00000000-0000-0000-0000-000000000000}"/>
  <bookViews>
    <workbookView xWindow="0" yWindow="3945" windowWidth="21600" windowHeight="11385" tabRatio="500" xr2:uid="{00000000-000D-0000-FFFF-FFFF00000000}"/>
  </bookViews>
  <sheets>
    <sheet name="popis" sheetId="1" r:id="rId1"/>
    <sheet name="IZKOP" sheetId="2" r:id="rId2"/>
  </sheets>
  <calcPr calcId="181029"/>
  <extLst>
    <ext xmlns:xcalcf="http://schemas.microsoft.com/office/spreadsheetml/2018/calcfeatures" uri="{B58B0392-4F1F-4190-BB64-5DF3571DCE5F}">
      <xcalcf:calcFeatures>
        <xcalcf:feature name="microsoft.com:RD"/>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I35" i="1" l="1"/>
  <c r="I83" i="1"/>
  <c r="I84" i="1"/>
  <c r="I130" i="1" s="1"/>
  <c r="I85" i="1"/>
  <c r="I86" i="1"/>
  <c r="I87" i="1"/>
  <c r="I88" i="1"/>
  <c r="I89" i="1"/>
  <c r="I90" i="1"/>
  <c r="I91" i="1"/>
  <c r="I92" i="1"/>
  <c r="I93" i="1"/>
  <c r="I94" i="1"/>
  <c r="I95" i="1"/>
  <c r="I96" i="1"/>
  <c r="I97" i="1"/>
  <c r="I98" i="1"/>
  <c r="I99" i="1"/>
  <c r="I100" i="1"/>
  <c r="I101" i="1"/>
  <c r="I102" i="1"/>
  <c r="I103" i="1"/>
  <c r="I104" i="1"/>
  <c r="I105" i="1"/>
  <c r="I106" i="1"/>
  <c r="I107" i="1"/>
  <c r="I108" i="1"/>
  <c r="I109" i="1"/>
  <c r="I110" i="1"/>
  <c r="I111" i="1"/>
  <c r="I112" i="1"/>
  <c r="I113" i="1"/>
  <c r="I114" i="1"/>
  <c r="I115" i="1"/>
  <c r="I116" i="1"/>
  <c r="I117" i="1"/>
  <c r="I118" i="1"/>
  <c r="I119" i="1"/>
  <c r="I120" i="1"/>
  <c r="I121" i="1"/>
  <c r="I122" i="1"/>
  <c r="I123" i="1"/>
  <c r="I124" i="1"/>
  <c r="I125" i="1"/>
  <c r="I126" i="1"/>
  <c r="I127" i="1"/>
  <c r="I128" i="1"/>
  <c r="I129" i="1"/>
  <c r="I82" i="1"/>
  <c r="I155" i="1"/>
  <c r="I154" i="1"/>
  <c r="I139" i="1"/>
  <c r="I138" i="1"/>
  <c r="I140" i="1"/>
  <c r="I141" i="1"/>
  <c r="I142" i="1"/>
  <c r="I143" i="1"/>
  <c r="I144" i="1"/>
  <c r="I145" i="1"/>
  <c r="I146" i="1"/>
  <c r="I147" i="1"/>
  <c r="I148" i="1"/>
  <c r="I149" i="1"/>
  <c r="I150" i="1"/>
  <c r="I151" i="1"/>
  <c r="I152" i="1"/>
  <c r="I153" i="1"/>
  <c r="I180" i="1"/>
  <c r="I179" i="1"/>
  <c r="I208" i="1"/>
  <c r="I207" i="1"/>
  <c r="I229" i="1"/>
  <c r="I270" i="1"/>
  <c r="I284" i="1"/>
  <c r="I303" i="1"/>
  <c r="B28" i="2" l="1"/>
  <c r="N25" i="2"/>
  <c r="S23" i="2"/>
  <c r="K22" i="2"/>
  <c r="S21" i="2"/>
  <c r="B19" i="2"/>
  <c r="U17" i="2"/>
  <c r="S17" i="2" s="1"/>
  <c r="D17" i="2"/>
  <c r="D18" i="2" s="1"/>
  <c r="B14" i="2"/>
  <c r="S13" i="2"/>
  <c r="D5" i="2"/>
  <c r="I306" i="1"/>
  <c r="I305" i="1"/>
  <c r="I304" i="1"/>
  <c r="I295" i="1"/>
  <c r="I294" i="1"/>
  <c r="I293" i="1"/>
  <c r="I292" i="1"/>
  <c r="I291" i="1"/>
  <c r="I290" i="1"/>
  <c r="I289" i="1"/>
  <c r="I288" i="1"/>
  <c r="I287" i="1"/>
  <c r="I286" i="1"/>
  <c r="I285" i="1"/>
  <c r="I276" i="1"/>
  <c r="I275" i="1"/>
  <c r="I274" i="1"/>
  <c r="I273" i="1"/>
  <c r="I272" i="1"/>
  <c r="I271" i="1"/>
  <c r="G270" i="1"/>
  <c r="I266" i="1"/>
  <c r="I265" i="1"/>
  <c r="I264" i="1"/>
  <c r="I263" i="1"/>
  <c r="I262" i="1"/>
  <c r="I261" i="1"/>
  <c r="I255" i="1"/>
  <c r="I254" i="1"/>
  <c r="I253" i="1"/>
  <c r="I252" i="1"/>
  <c r="I251" i="1"/>
  <c r="I250" i="1"/>
  <c r="I249" i="1"/>
  <c r="I248" i="1"/>
  <c r="I243" i="1"/>
  <c r="I242" i="1"/>
  <c r="I241" i="1"/>
  <c r="I240" i="1"/>
  <c r="I239" i="1"/>
  <c r="I238" i="1"/>
  <c r="I237" i="1"/>
  <c r="I236" i="1"/>
  <c r="I235" i="1"/>
  <c r="I234" i="1"/>
  <c r="I233" i="1"/>
  <c r="I232" i="1"/>
  <c r="I231" i="1"/>
  <c r="I230" i="1"/>
  <c r="I224" i="1"/>
  <c r="I223" i="1"/>
  <c r="I222" i="1"/>
  <c r="I221" i="1"/>
  <c r="I220" i="1"/>
  <c r="I219" i="1"/>
  <c r="I218" i="1"/>
  <c r="G206" i="1"/>
  <c r="I205" i="1"/>
  <c r="I204" i="1"/>
  <c r="I203" i="1"/>
  <c r="I202" i="1"/>
  <c r="I201" i="1"/>
  <c r="I200" i="1"/>
  <c r="I199" i="1"/>
  <c r="I198" i="1"/>
  <c r="I197" i="1"/>
  <c r="I196" i="1"/>
  <c r="I195" i="1"/>
  <c r="I194" i="1"/>
  <c r="I193" i="1"/>
  <c r="I192" i="1"/>
  <c r="I191" i="1"/>
  <c r="I190" i="1"/>
  <c r="I189" i="1"/>
  <c r="G189" i="1"/>
  <c r="I178" i="1"/>
  <c r="I177" i="1"/>
  <c r="I176" i="1"/>
  <c r="I175" i="1"/>
  <c r="I174" i="1"/>
  <c r="I173" i="1"/>
  <c r="I172" i="1"/>
  <c r="I171" i="1"/>
  <c r="I170" i="1"/>
  <c r="I169" i="1"/>
  <c r="I168" i="1"/>
  <c r="I167" i="1"/>
  <c r="I166" i="1"/>
  <c r="I165" i="1"/>
  <c r="I164" i="1"/>
  <c r="C36" i="1"/>
  <c r="C35" i="1"/>
  <c r="I61" i="1" l="1"/>
  <c r="I277" i="1"/>
  <c r="I278" i="1" s="1"/>
  <c r="I53" i="1" s="1"/>
  <c r="I296" i="1"/>
  <c r="I297" i="1" s="1"/>
  <c r="I65" i="1" s="1"/>
  <c r="I307" i="1"/>
  <c r="I73" i="1" s="1"/>
  <c r="I75" i="1" s="1"/>
  <c r="I131" i="1"/>
  <c r="I49" i="1" s="1"/>
  <c r="D19" i="2"/>
  <c r="N19" i="2"/>
  <c r="N14" i="2" s="1"/>
  <c r="I181" i="1"/>
  <c r="I51" i="1" s="1"/>
  <c r="N10" i="2"/>
  <c r="I206" i="1"/>
  <c r="N23" i="2"/>
  <c r="I209" i="1" l="1"/>
  <c r="I63" i="1" s="1"/>
  <c r="I67" i="1" s="1"/>
  <c r="B23" i="2"/>
  <c r="B22" i="2"/>
  <c r="B25" i="2" s="1"/>
  <c r="I55" i="1"/>
  <c r="G16" i="2"/>
  <c r="B16" i="2"/>
  <c r="B24" i="2"/>
  <c r="E19" i="2"/>
  <c r="D20" i="2"/>
  <c r="B21" i="2"/>
  <c r="B20" i="2"/>
  <c r="I39" i="1" l="1"/>
  <c r="I42" i="1" s="1"/>
  <c r="I44" i="1" s="1"/>
  <c r="B26" i="2"/>
  <c r="B27" i="2" s="1"/>
  <c r="E16" i="2"/>
  <c r="B18" i="2"/>
  <c r="E18" i="2" s="1"/>
  <c r="B17" i="2"/>
  <c r="E17" i="2" s="1"/>
  <c r="E20" i="2"/>
  <c r="D21" i="2"/>
  <c r="E21" i="2" l="1"/>
  <c r="D22" i="2"/>
  <c r="E22" i="2" l="1"/>
  <c r="D23" i="2"/>
  <c r="D24" i="2" l="1"/>
  <c r="E23" i="2"/>
  <c r="E24" i="2" l="1"/>
  <c r="D25" i="2"/>
  <c r="E25" i="2" l="1"/>
  <c r="D26" i="2"/>
  <c r="D27" i="2" l="1"/>
  <c r="D28" i="2" s="1"/>
  <c r="E28" i="2" s="1"/>
  <c r="E26" i="2"/>
  <c r="E27" i="2" s="1"/>
</calcChain>
</file>

<file path=xl/sharedStrings.xml><?xml version="1.0" encoding="utf-8"?>
<sst xmlns="http://schemas.openxmlformats.org/spreadsheetml/2006/main" count="654" uniqueCount="366">
  <si>
    <t>POPIS DEL S PREDIZMERAMI IN PREDRAČUNOM</t>
  </si>
  <si>
    <t>PROJEKT:</t>
  </si>
  <si>
    <t xml:space="preserve"> </t>
  </si>
  <si>
    <t>OBJEKT:</t>
  </si>
  <si>
    <t>POOBLAŠČENI INVESTITOR:</t>
  </si>
  <si>
    <t>JAVNO KOMUNALNO PODJETJE PRODNIK d.o.o.</t>
  </si>
  <si>
    <t>Savska cesta 34</t>
  </si>
  <si>
    <t>1230 DOMŽALE</t>
  </si>
  <si>
    <t>INVESTITOR:</t>
  </si>
  <si>
    <t>OBČINA DOMŽALE</t>
  </si>
  <si>
    <t>Ljubljanska c. 69, 1230 Domžale</t>
  </si>
  <si>
    <t>SKUPNA REKAPITULACIJA:</t>
  </si>
  <si>
    <t>€</t>
  </si>
  <si>
    <t>SKUPAJ:</t>
  </si>
  <si>
    <t>DDV 22 %</t>
  </si>
  <si>
    <t>SKUPAJ BRUTO:</t>
  </si>
  <si>
    <t>A: REKAPITULACIJA GLAVNI VOD IN VEČJI PRIKLJUČKI</t>
  </si>
  <si>
    <t>1. ZEMELJSKA DELA</t>
  </si>
  <si>
    <t>2. MONTAŽNA DELA</t>
  </si>
  <si>
    <t>3. NABAVA MATERIALA</t>
  </si>
  <si>
    <t>SKUPAJ</t>
  </si>
  <si>
    <t>B: REKAPITULACIJA HIŠNI PRIKLJUČKI</t>
  </si>
  <si>
    <t>C: REKAPITULACIJA KANALIZACIJA</t>
  </si>
  <si>
    <t>1. SANACIJA KANALIZACIJE</t>
  </si>
  <si>
    <t>- upoštevano obstoječe stanje terena</t>
  </si>
  <si>
    <t>postavka</t>
  </si>
  <si>
    <t>opis dela</t>
  </si>
  <si>
    <t>enota mere</t>
  </si>
  <si>
    <t>količina</t>
  </si>
  <si>
    <t>cena/enoto</t>
  </si>
  <si>
    <t>cena</t>
  </si>
  <si>
    <t>1.0</t>
  </si>
  <si>
    <t>Elaborat začasne prometne ureditve v času gradnje za srednje zahteven objekt. Ocena 400 €, obračun za predviden elaborat po dejanskih stroških- faktura izdelovalca elaborata.</t>
  </si>
  <si>
    <t>kos</t>
  </si>
  <si>
    <t>1.1</t>
  </si>
  <si>
    <r>
      <rPr>
        <sz val="10"/>
        <color rgb="FF000000"/>
        <rFont val="Arial Narrow"/>
        <family val="2"/>
        <charset val="238"/>
      </rPr>
      <t xml:space="preserve">Izdelava </t>
    </r>
    <r>
      <rPr>
        <b/>
        <sz val="10"/>
        <color rgb="FF000000"/>
        <rFont val="Arial Narrow"/>
        <family val="2"/>
        <charset val="238"/>
      </rPr>
      <t>varnostnega načrta</t>
    </r>
    <r>
      <rPr>
        <sz val="10"/>
        <color rgb="FF000000"/>
        <rFont val="Arial Narrow"/>
        <family val="2"/>
        <charset val="238"/>
      </rPr>
      <t xml:space="preserve"> za enostavnejši objekt. V izdelavo so vključeni vsi stroški. Koordinacija VZPD na gradbišču. V ceno je vštet tudi en obisk na gradbišču.
V ponudbi se predpostavi cena 3</t>
    </r>
    <r>
      <rPr>
        <b/>
        <sz val="10"/>
        <color rgb="FF000000"/>
        <rFont val="Arial Narrow"/>
        <family val="2"/>
        <charset val="238"/>
      </rPr>
      <t>00 €</t>
    </r>
    <r>
      <rPr>
        <sz val="10"/>
        <color rgb="FF000000"/>
        <rFont val="Arial Narrow"/>
        <family val="2"/>
        <charset val="238"/>
      </rPr>
      <t>.</t>
    </r>
  </si>
  <si>
    <r>
      <rPr>
        <b/>
        <sz val="10"/>
        <color rgb="FF000000"/>
        <rFont val="Arial Narrow"/>
        <family val="2"/>
        <charset val="238"/>
      </rPr>
      <t xml:space="preserve">Zakoličba osi </t>
    </r>
    <r>
      <rPr>
        <sz val="10"/>
        <color rgb="FF000000"/>
        <rFont val="Arial Narrow"/>
        <family val="2"/>
        <charset val="238"/>
      </rPr>
      <t xml:space="preserve">cevovoda z zavarovanjem osi, oznakami horizontalnih in vertikalnih lomov, oznako vozlišč in odcepov ter zakoličba mesta prevezave na obstoječi cevovod. Postavitev gradbenih profilov na vzporedno os trase cevovoda in določitev nivoja za merjenje globine izkopa in polaganje cevovoda. 
Obračun za </t>
    </r>
    <r>
      <rPr>
        <b/>
        <sz val="10"/>
        <color rgb="FF000000"/>
        <rFont val="Arial Narrow"/>
        <family val="2"/>
        <charset val="238"/>
      </rPr>
      <t>1 m'</t>
    </r>
    <r>
      <rPr>
        <sz val="10"/>
        <color rgb="FF000000"/>
        <rFont val="Arial Narrow"/>
        <family val="2"/>
        <charset val="238"/>
      </rPr>
      <t>.</t>
    </r>
  </si>
  <si>
    <r>
      <rPr>
        <sz val="10"/>
        <color rgb="FF000000"/>
        <rFont val="Arial Narrow"/>
        <family val="2"/>
        <charset val="238"/>
      </rPr>
      <t>m</t>
    </r>
    <r>
      <rPr>
        <vertAlign val="superscript"/>
        <sz val="10"/>
        <color rgb="FF000000"/>
        <rFont val="Arial Narrow"/>
        <family val="2"/>
        <charset val="238"/>
      </rPr>
      <t>1</t>
    </r>
  </si>
  <si>
    <t>1.2</t>
  </si>
  <si>
    <r>
      <rPr>
        <b/>
        <sz val="10"/>
        <color rgb="FF000000"/>
        <rFont val="Arial Narrow"/>
        <family val="2"/>
        <charset val="238"/>
      </rPr>
      <t>Izdelava geodetskega posnetka</t>
    </r>
    <r>
      <rPr>
        <sz val="10"/>
        <color rgb="FF000000"/>
        <rFont val="Arial Narrow"/>
        <family val="2"/>
        <charset val="238"/>
      </rPr>
      <t xml:space="preserve"> in vris v kataster. En izvod posnetka v Gauss-Krugerjevem sistemu oziroma drugem veljavnem sistemu se odda v elektronski obliki. Izdelava geodetskega načrta po zahtevi upravljalca vodovoda in veljavni gradbeni zakonodaji.
Obračun za </t>
    </r>
    <r>
      <rPr>
        <b/>
        <sz val="10"/>
        <color rgb="FF000000"/>
        <rFont val="Arial Narrow"/>
        <family val="2"/>
        <charset val="238"/>
      </rPr>
      <t>1 m'</t>
    </r>
    <r>
      <rPr>
        <sz val="10"/>
        <color rgb="FF000000"/>
        <rFont val="Arial Narrow"/>
        <family val="2"/>
        <charset val="238"/>
      </rPr>
      <t xml:space="preserve"> dolžine glavnega voda.</t>
    </r>
  </si>
  <si>
    <t>1.3</t>
  </si>
  <si>
    <r>
      <rPr>
        <b/>
        <sz val="10"/>
        <color rgb="FF000000"/>
        <rFont val="Arial Narrow"/>
        <family val="2"/>
        <charset val="238"/>
      </rPr>
      <t>Priprava gradbišča</t>
    </r>
    <r>
      <rPr>
        <sz val="10"/>
        <color rgb="FF000000"/>
        <rFont val="Arial Narrow"/>
        <family val="2"/>
        <charset val="238"/>
      </rPr>
      <t xml:space="preserve"> v dolžini </t>
    </r>
    <r>
      <rPr>
        <b/>
        <sz val="10"/>
        <color rgb="FF000000"/>
        <rFont val="Arial Narrow"/>
        <family val="2"/>
        <charset val="238"/>
      </rPr>
      <t>L =260 m</t>
    </r>
    <r>
      <rPr>
        <sz val="10"/>
        <color rgb="FF000000"/>
        <rFont val="Arial Narrow"/>
        <family val="2"/>
        <charset val="238"/>
      </rPr>
      <t>. Odstranitev morebitnih ovir in utrditev delovnega platoja. Po končanih delih se gradbišče pospravi in vzpostavi v prvotno oziroma novo stanje po zunanji ureditvi območja. Ureditev začasnih dostopov do objektov preko izkopanih jarkov iz lesenih plohov debeline 5 cm in ograjo. Priprava gradbišča, določitev deponije vodovodnega materiala in zavarovanje gradbene jame.</t>
    </r>
  </si>
  <si>
    <t>1.4</t>
  </si>
  <si>
    <r>
      <rPr>
        <b/>
        <sz val="10"/>
        <color rgb="FF000000"/>
        <rFont val="Arial Narrow"/>
        <family val="2"/>
        <charset val="238"/>
      </rPr>
      <t>Zakoličba</t>
    </r>
    <r>
      <rPr>
        <sz val="10"/>
        <color rgb="FF000000"/>
        <rFont val="Arial Narrow"/>
        <family val="2"/>
        <charset val="238"/>
      </rPr>
      <t xml:space="preserve"> obstoječih in predvidenih komunalnih vodov in oznaka križanj. Nadzor pristojnih komunalnih organizacij na območju gradnje. V ponudbi se predpostavi cena </t>
    </r>
    <r>
      <rPr>
        <b/>
        <sz val="10"/>
        <color rgb="FF000000"/>
        <rFont val="Arial Narrow"/>
        <family val="2"/>
        <charset val="238"/>
      </rPr>
      <t>1000</t>
    </r>
    <r>
      <rPr>
        <sz val="10"/>
        <color rgb="FF000000"/>
        <rFont val="Arial Narrow"/>
        <family val="2"/>
        <charset val="238"/>
      </rPr>
      <t xml:space="preserve"> €, obračun je po dejanskih stroških.</t>
    </r>
  </si>
  <si>
    <t>1.5</t>
  </si>
  <si>
    <r>
      <rPr>
        <b/>
        <sz val="10"/>
        <color rgb="FF000000"/>
        <rFont val="Arial Narrow"/>
        <family val="2"/>
        <charset val="238"/>
      </rPr>
      <t>Ureditev cestnega režima</t>
    </r>
    <r>
      <rPr>
        <sz val="10"/>
        <color rgb="FF000000"/>
        <rFont val="Arial Narrow"/>
        <family val="2"/>
        <charset val="238"/>
      </rPr>
      <t xml:space="preserve"> v času gradnje z izdajo obvestil, zavarovanjem gradbišča s predpisano prometno signalizacijo, kot so letve, opozorilne vrvice, znaki in svetlobna telesa. Po končanih delih odstranitev le-te. V ponudbi se predpostavi cena </t>
    </r>
    <r>
      <rPr>
        <b/>
        <sz val="10"/>
        <color rgb="FF000000"/>
        <rFont val="Arial Narrow"/>
        <family val="2"/>
        <charset val="238"/>
      </rPr>
      <t>2000</t>
    </r>
    <r>
      <rPr>
        <sz val="10"/>
        <color rgb="FF000000"/>
        <rFont val="Arial Narrow"/>
        <family val="2"/>
        <charset val="238"/>
      </rPr>
      <t xml:space="preserve"> €, obračun je po dejanskih stroških. Naročila dodatnih elementov zapore in morebitne poškodbe zapore so stroški izvajalca.</t>
    </r>
  </si>
  <si>
    <t>1.6</t>
  </si>
  <si>
    <r>
      <rPr>
        <b/>
        <sz val="10"/>
        <color rgb="FF000000"/>
        <rFont val="Arial Narrow"/>
        <family val="2"/>
        <charset val="238"/>
      </rPr>
      <t>Rezkanje ali rušenje</t>
    </r>
    <r>
      <rPr>
        <sz val="10"/>
        <color rgb="FF000000"/>
        <rFont val="Arial Narrow"/>
        <family val="2"/>
        <charset val="238"/>
      </rPr>
      <t xml:space="preserve"> asfaltnega cestišča v debelini do 11 cm v potrebni širini vključno z </t>
    </r>
    <r>
      <rPr>
        <b/>
        <sz val="10"/>
        <color rgb="FF000000"/>
        <rFont val="Arial Narrow"/>
        <family val="2"/>
        <charset val="238"/>
      </rPr>
      <t>zarezanjem</t>
    </r>
    <r>
      <rPr>
        <sz val="10"/>
        <color rgb="FF000000"/>
        <rFont val="Arial Narrow"/>
        <family val="2"/>
        <charset val="238"/>
      </rPr>
      <t xml:space="preserve">, poravnavanjem, zavaljanjem in odvozom na trajno lastno deponijo, vključno s stroški deponije. Zagotavljanje prevoznosti do končne ureditve. 
Obračun za </t>
    </r>
    <r>
      <rPr>
        <b/>
        <sz val="10"/>
        <color rgb="FF000000"/>
        <rFont val="Arial Narrow"/>
        <family val="2"/>
        <charset val="238"/>
      </rPr>
      <t>1 m</t>
    </r>
    <r>
      <rPr>
        <b/>
        <vertAlign val="superscript"/>
        <sz val="10"/>
        <color rgb="FF000000"/>
        <rFont val="Arial Narrow"/>
        <family val="2"/>
        <charset val="238"/>
      </rPr>
      <t>2</t>
    </r>
    <r>
      <rPr>
        <sz val="10"/>
        <color rgb="FF000000"/>
        <rFont val="Arial Narrow"/>
        <family val="2"/>
        <charset val="238"/>
      </rPr>
      <t>.</t>
    </r>
  </si>
  <si>
    <r>
      <rPr>
        <sz val="10"/>
        <color rgb="FF000000"/>
        <rFont val="Arial Narrow"/>
        <family val="2"/>
        <charset val="238"/>
      </rPr>
      <t>m</t>
    </r>
    <r>
      <rPr>
        <vertAlign val="superscript"/>
        <sz val="10"/>
        <color rgb="FF000000"/>
        <rFont val="Arial Narrow"/>
        <family val="2"/>
        <charset val="238"/>
      </rPr>
      <t>2</t>
    </r>
  </si>
  <si>
    <t>1.7</t>
  </si>
  <si>
    <r>
      <rPr>
        <b/>
        <sz val="10"/>
        <color rgb="FF000000"/>
        <rFont val="Arial Narrow"/>
        <family val="2"/>
        <charset val="238"/>
      </rPr>
      <t xml:space="preserve">Rezkanje asfalta </t>
    </r>
    <r>
      <rPr>
        <sz val="10"/>
        <color rgb="FF000000"/>
        <rFont val="Arial Narrow"/>
        <family val="2"/>
        <charset val="238"/>
      </rPr>
      <t xml:space="preserve">v debelini </t>
    </r>
    <r>
      <rPr>
        <b/>
        <sz val="10"/>
        <color rgb="FF000000"/>
        <rFont val="Arial Narrow"/>
        <family val="2"/>
        <charset val="238"/>
      </rPr>
      <t xml:space="preserve">3 - 5 cm </t>
    </r>
    <r>
      <rPr>
        <sz val="10"/>
        <color rgb="FF000000"/>
        <rFont val="Arial Narrow"/>
        <family val="2"/>
        <charset val="238"/>
      </rPr>
      <t xml:space="preserve">na robovih že odrezanega asfalta v </t>
    </r>
    <r>
      <rPr>
        <b/>
        <sz val="10"/>
        <color rgb="FF000000"/>
        <rFont val="Arial Narrow"/>
        <family val="2"/>
        <charset val="238"/>
      </rPr>
      <t xml:space="preserve">širini 0,20 do 0,50 m </t>
    </r>
    <r>
      <rPr>
        <sz val="10"/>
        <color rgb="FF000000"/>
        <rFont val="Arial Narrow"/>
        <family val="2"/>
        <charset val="238"/>
      </rPr>
      <t xml:space="preserve">in odvozom na trajno lastno deponijo, vključno s stroški deponije. 
Obračun za </t>
    </r>
    <r>
      <rPr>
        <b/>
        <sz val="10"/>
        <color rgb="FF000000"/>
        <rFont val="Arial Narrow"/>
        <family val="2"/>
        <charset val="238"/>
      </rPr>
      <t>1 m</t>
    </r>
    <r>
      <rPr>
        <b/>
        <vertAlign val="superscript"/>
        <sz val="10"/>
        <color rgb="FF000000"/>
        <rFont val="Arial Narrow"/>
        <family val="2"/>
        <charset val="238"/>
      </rPr>
      <t>2</t>
    </r>
    <r>
      <rPr>
        <sz val="10"/>
        <color rgb="FF000000"/>
        <rFont val="Arial Narrow"/>
        <family val="2"/>
        <charset val="238"/>
      </rPr>
      <t>.</t>
    </r>
  </si>
  <si>
    <t>1.8</t>
  </si>
  <si>
    <r>
      <rPr>
        <sz val="10"/>
        <color rgb="FF000000"/>
        <rFont val="Arial Narrow"/>
        <family val="2"/>
        <charset val="238"/>
      </rPr>
      <t xml:space="preserve">Vzdrževanje </t>
    </r>
    <r>
      <rPr>
        <b/>
        <sz val="10"/>
        <color rgb="FF000000"/>
        <rFont val="Arial Narrow"/>
        <family val="2"/>
        <charset val="238"/>
      </rPr>
      <t>makadamskega vozišča</t>
    </r>
    <r>
      <rPr>
        <sz val="10"/>
        <color rgb="FF000000"/>
        <rFont val="Arial Narrow"/>
        <family val="2"/>
        <charset val="238"/>
      </rPr>
      <t xml:space="preserve"> z dosipom materiala pred dokončno utrditvijo vozišča. Izvedba vsakodnevno v času gradnje.</t>
    </r>
  </si>
  <si>
    <t>1.9</t>
  </si>
  <si>
    <r>
      <rPr>
        <b/>
        <sz val="10"/>
        <color rgb="FF000000"/>
        <rFont val="Arial Narrow"/>
        <family val="2"/>
        <charset val="238"/>
      </rPr>
      <t>Površinski odkop humusa</t>
    </r>
    <r>
      <rPr>
        <sz val="10"/>
        <color rgb="FF000000"/>
        <rFont val="Arial Narrow"/>
        <family val="2"/>
        <charset val="238"/>
      </rPr>
      <t xml:space="preserve"> v povprečni debelini 20 cm z odlaganjem ob rob izkopa ali premetom do 10 m do gradbene jame.
Obračun za </t>
    </r>
    <r>
      <rPr>
        <b/>
        <sz val="10"/>
        <color rgb="FF000000"/>
        <rFont val="Arial Narrow"/>
        <family val="2"/>
        <charset val="238"/>
      </rPr>
      <t>1 m</t>
    </r>
    <r>
      <rPr>
        <b/>
        <vertAlign val="superscript"/>
        <sz val="10"/>
        <color rgb="FF000000"/>
        <rFont val="Arial Narrow"/>
        <family val="2"/>
        <charset val="238"/>
      </rPr>
      <t>3</t>
    </r>
    <r>
      <rPr>
        <sz val="10"/>
        <color rgb="FF000000"/>
        <rFont val="Arial Narrow"/>
        <family val="2"/>
        <charset val="238"/>
      </rPr>
      <t>.</t>
    </r>
  </si>
  <si>
    <r>
      <rPr>
        <sz val="10"/>
        <color rgb="FF000000"/>
        <rFont val="Arial Narrow"/>
        <family val="2"/>
        <charset val="238"/>
      </rPr>
      <t>m</t>
    </r>
    <r>
      <rPr>
        <vertAlign val="superscript"/>
        <sz val="10"/>
        <color rgb="FF000000"/>
        <rFont val="Arial Narrow"/>
        <family val="2"/>
        <charset val="238"/>
      </rPr>
      <t>3</t>
    </r>
  </si>
  <si>
    <t>1.10</t>
  </si>
  <si>
    <r>
      <rPr>
        <sz val="10"/>
        <color rgb="FF000000"/>
        <rFont val="Arial Narrow"/>
        <family val="2"/>
        <charset val="238"/>
      </rPr>
      <t xml:space="preserve">Strojno razgrinjanje in fino ročno </t>
    </r>
    <r>
      <rPr>
        <b/>
        <sz val="10"/>
        <color rgb="FF000000"/>
        <rFont val="Arial Narrow"/>
        <family val="2"/>
        <charset val="238"/>
      </rPr>
      <t>planiranje humusa</t>
    </r>
    <r>
      <rPr>
        <sz val="10"/>
        <color rgb="FF000000"/>
        <rFont val="Arial Narrow"/>
        <family val="2"/>
        <charset val="238"/>
      </rPr>
      <t xml:space="preserve"> v povprečni debelini 20 cm vključno z odrivom ali premetom materiala do 10 m. Ponovna zatravitev površin.
Obračun za </t>
    </r>
    <r>
      <rPr>
        <b/>
        <sz val="10"/>
        <color rgb="FF000000"/>
        <rFont val="Arial Narrow"/>
        <family val="2"/>
        <charset val="238"/>
      </rPr>
      <t>1 m</t>
    </r>
    <r>
      <rPr>
        <b/>
        <vertAlign val="superscript"/>
        <sz val="10"/>
        <color rgb="FF000000"/>
        <rFont val="Arial Narrow"/>
        <family val="2"/>
        <charset val="238"/>
      </rPr>
      <t>3</t>
    </r>
    <r>
      <rPr>
        <sz val="10"/>
        <color rgb="FF000000"/>
        <rFont val="Arial Narrow"/>
        <family val="2"/>
        <charset val="238"/>
      </rPr>
      <t>.</t>
    </r>
  </si>
  <si>
    <t>1.11</t>
  </si>
  <si>
    <r>
      <rPr>
        <b/>
        <sz val="10"/>
        <color rgb="FF000000"/>
        <rFont val="Arial Narrow"/>
        <family val="2"/>
        <charset val="238"/>
      </rPr>
      <t>Strojni</t>
    </r>
    <r>
      <rPr>
        <sz val="10"/>
        <color rgb="FF000000"/>
        <rFont val="Arial Narrow"/>
        <family val="2"/>
        <charset val="238"/>
      </rPr>
      <t xml:space="preserve"> izkop vezljive zemljine/zrnate kamnine 3. - 4. kategorije </t>
    </r>
    <r>
      <rPr>
        <b/>
        <sz val="10"/>
        <color rgb="FF000000"/>
        <rFont val="Arial Narrow"/>
        <family val="2"/>
        <charset val="238"/>
      </rPr>
      <t xml:space="preserve">z nakladanjem na kamion. </t>
    </r>
    <r>
      <rPr>
        <sz val="10"/>
        <color rgb="FF000000"/>
        <rFont val="Arial Narrow"/>
        <family val="2"/>
        <charset val="238"/>
      </rPr>
      <t xml:space="preserve">Izkop brežine se izvaja v naklonu 65° do </t>
    </r>
    <r>
      <rPr>
        <b/>
        <sz val="10"/>
        <color rgb="FF000000"/>
        <rFont val="Arial Narrow"/>
        <family val="2"/>
        <charset val="238"/>
      </rPr>
      <t>nivoja novega tampona</t>
    </r>
    <r>
      <rPr>
        <sz val="10"/>
        <color rgb="FF000000"/>
        <rFont val="Arial Narrow"/>
        <family val="2"/>
        <charset val="238"/>
      </rPr>
      <t xml:space="preserve">, širina dna je 0,6 m in globine do 2,0 m.
Obračun za </t>
    </r>
    <r>
      <rPr>
        <b/>
        <sz val="10"/>
        <color rgb="FF000000"/>
        <rFont val="Arial Narrow"/>
        <family val="2"/>
        <charset val="238"/>
      </rPr>
      <t>1 m</t>
    </r>
    <r>
      <rPr>
        <b/>
        <vertAlign val="superscript"/>
        <sz val="10"/>
        <color rgb="FF000000"/>
        <rFont val="Arial Narrow"/>
        <family val="2"/>
        <charset val="238"/>
      </rPr>
      <t>3</t>
    </r>
    <r>
      <rPr>
        <sz val="10"/>
        <color rgb="FF000000"/>
        <rFont val="Arial Narrow"/>
        <family val="2"/>
        <charset val="238"/>
      </rPr>
      <t>.</t>
    </r>
  </si>
  <si>
    <t>1.12</t>
  </si>
  <si>
    <r>
      <rPr>
        <b/>
        <sz val="10"/>
        <color rgb="FF000000"/>
        <rFont val="Arial Narrow"/>
        <family val="2"/>
        <charset val="238"/>
      </rPr>
      <t>Ročni</t>
    </r>
    <r>
      <rPr>
        <sz val="10"/>
        <color rgb="FF000000"/>
        <rFont val="Arial Narrow"/>
        <family val="2"/>
        <charset val="238"/>
      </rPr>
      <t xml:space="preserve"> izkop vezljive zemljine/zrnate kamnine 3. - 4. kategorije </t>
    </r>
    <r>
      <rPr>
        <b/>
        <sz val="10"/>
        <color rgb="FF000000"/>
        <rFont val="Arial Narrow"/>
        <family val="2"/>
        <charset val="238"/>
      </rPr>
      <t>z nakladanjem na kamion</t>
    </r>
    <r>
      <rPr>
        <sz val="10"/>
        <color rgb="FF000000"/>
        <rFont val="Arial Narrow"/>
        <family val="2"/>
        <charset val="238"/>
      </rPr>
      <t xml:space="preserve">. Izkop brežine se izvaja v naklonu 65° do </t>
    </r>
    <r>
      <rPr>
        <b/>
        <sz val="10"/>
        <color rgb="FF000000"/>
        <rFont val="Arial Narrow"/>
        <family val="2"/>
        <charset val="238"/>
      </rPr>
      <t>nivoja novega tampona</t>
    </r>
    <r>
      <rPr>
        <sz val="10"/>
        <color rgb="FF000000"/>
        <rFont val="Arial Narrow"/>
        <family val="2"/>
        <charset val="238"/>
      </rPr>
      <t xml:space="preserve">, širina dna je 0,6 m in globine do 2,0 m.
Obračun za </t>
    </r>
    <r>
      <rPr>
        <b/>
        <sz val="10"/>
        <color rgb="FF000000"/>
        <rFont val="Arial Narrow"/>
        <family val="2"/>
        <charset val="238"/>
      </rPr>
      <t>1 m</t>
    </r>
    <r>
      <rPr>
        <b/>
        <vertAlign val="superscript"/>
        <sz val="10"/>
        <color rgb="FF000000"/>
        <rFont val="Arial Narrow"/>
        <family val="2"/>
        <charset val="238"/>
      </rPr>
      <t>3</t>
    </r>
    <r>
      <rPr>
        <sz val="10"/>
        <color rgb="FF000000"/>
        <rFont val="Arial Narrow"/>
        <family val="2"/>
        <charset val="238"/>
      </rPr>
      <t>.</t>
    </r>
  </si>
  <si>
    <t>1.13</t>
  </si>
  <si>
    <r>
      <rPr>
        <b/>
        <sz val="10"/>
        <color rgb="FF000000"/>
        <rFont val="Arial Narrow"/>
        <family val="2"/>
        <charset val="238"/>
      </rPr>
      <t>Odvoz</t>
    </r>
    <r>
      <rPr>
        <sz val="10"/>
        <color rgb="FF000000"/>
        <rFont val="Arial Narrow"/>
        <family val="2"/>
        <charset val="238"/>
      </rPr>
      <t xml:space="preserve"> odkopanega materiala na trajno lastno deponijo z nakladanjem na kamion, razkladanjem, razgrinjanjem in planiranjem vključno s stroški deponije.
Obračun za </t>
    </r>
    <r>
      <rPr>
        <b/>
        <sz val="10"/>
        <color rgb="FF000000"/>
        <rFont val="Arial Narrow"/>
        <family val="2"/>
        <charset val="238"/>
      </rPr>
      <t>1 m</t>
    </r>
    <r>
      <rPr>
        <b/>
        <vertAlign val="superscript"/>
        <sz val="10"/>
        <color rgb="FF000000"/>
        <rFont val="Arial Narrow"/>
        <family val="2"/>
        <charset val="238"/>
      </rPr>
      <t>3</t>
    </r>
    <r>
      <rPr>
        <sz val="10"/>
        <color rgb="FF000000"/>
        <rFont val="Arial Narrow"/>
        <family val="2"/>
        <charset val="238"/>
      </rPr>
      <t>.</t>
    </r>
  </si>
  <si>
    <t>1.14</t>
  </si>
  <si>
    <r>
      <rPr>
        <b/>
        <sz val="10"/>
        <color rgb="FF000000"/>
        <rFont val="Arial Narrow"/>
        <family val="2"/>
        <charset val="238"/>
      </rPr>
      <t>Ročno planiranje</t>
    </r>
    <r>
      <rPr>
        <sz val="10"/>
        <color rgb="FF000000"/>
        <rFont val="Arial Narrow"/>
        <family val="2"/>
        <charset val="238"/>
      </rPr>
      <t xml:space="preserve"> dna jarka v projektiranem padcu. Obračun za </t>
    </r>
    <r>
      <rPr>
        <b/>
        <sz val="10"/>
        <color rgb="FF000000"/>
        <rFont val="Arial Narrow"/>
        <family val="2"/>
        <charset val="238"/>
      </rPr>
      <t>1 m</t>
    </r>
    <r>
      <rPr>
        <b/>
        <vertAlign val="superscript"/>
        <sz val="10"/>
        <color rgb="FF000000"/>
        <rFont val="Arial Narrow"/>
        <family val="2"/>
        <charset val="238"/>
      </rPr>
      <t>2</t>
    </r>
    <r>
      <rPr>
        <sz val="10"/>
        <color rgb="FF000000"/>
        <rFont val="Arial Narrow"/>
        <family val="2"/>
        <charset val="238"/>
      </rPr>
      <t>.</t>
    </r>
  </si>
  <si>
    <t>1.15</t>
  </si>
  <si>
    <r>
      <rPr>
        <sz val="10"/>
        <color rgb="FF000000"/>
        <rFont val="Arial Narrow"/>
        <family val="2"/>
        <charset val="238"/>
      </rPr>
      <t xml:space="preserve">Nabava in dobava peščenega materiala (gramoza) 0,02 - 16 mm oziroma po navodilih proizvajalca cevi ter izdelava </t>
    </r>
    <r>
      <rPr>
        <b/>
        <sz val="10"/>
        <color rgb="FF000000"/>
        <rFont val="Arial Narrow"/>
        <family val="2"/>
        <charset val="238"/>
      </rPr>
      <t>posteljice</t>
    </r>
    <r>
      <rPr>
        <sz val="10"/>
        <color rgb="FF000000"/>
        <rFont val="Arial Narrow"/>
        <family val="2"/>
        <charset val="238"/>
      </rPr>
      <t xml:space="preserve"> v debelini 10 cm vključno s planiranjem in utrjevanjem do 95 % trdnosti po standardnem Proktorjevem postopku.
Obračun za </t>
    </r>
    <r>
      <rPr>
        <b/>
        <sz val="10"/>
        <color rgb="FF000000"/>
        <rFont val="Arial Narrow"/>
        <family val="2"/>
        <charset val="238"/>
      </rPr>
      <t>1 m</t>
    </r>
    <r>
      <rPr>
        <b/>
        <vertAlign val="superscript"/>
        <sz val="10"/>
        <color rgb="FF000000"/>
        <rFont val="Arial Narrow"/>
        <family val="2"/>
        <charset val="238"/>
      </rPr>
      <t>3</t>
    </r>
    <r>
      <rPr>
        <sz val="10"/>
        <color rgb="FF000000"/>
        <rFont val="Arial Narrow"/>
        <family val="2"/>
        <charset val="238"/>
      </rPr>
      <t>.</t>
    </r>
  </si>
  <si>
    <t>1.16</t>
  </si>
  <si>
    <r>
      <rPr>
        <sz val="10"/>
        <color rgb="FF000000"/>
        <rFont val="Arial Narrow"/>
        <family val="2"/>
        <charset val="238"/>
      </rPr>
      <t xml:space="preserve">Nabava in dobava peščenega materiala (gramoza) 0,02 - 16 mm oziroma po navodilih proizvajalca cevi ter </t>
    </r>
    <r>
      <rPr>
        <b/>
        <sz val="10"/>
        <color rgb="FF000000"/>
        <rFont val="Arial Narrow"/>
        <family val="2"/>
        <charset val="238"/>
      </rPr>
      <t>izdelava obsipa in nasipa</t>
    </r>
    <r>
      <rPr>
        <sz val="10"/>
        <color rgb="FF000000"/>
        <rFont val="Arial Narrow"/>
        <family val="2"/>
        <charset val="238"/>
      </rPr>
      <t xml:space="preserve"> 20 cm nad temenom cevi. Izvedba 3 - 5 cm debelega ležišča cevi na peščeni posteljici. Obsip cevi se izvaja v slojih po 20 cm istočasno na obeh straneh cevi in se utrjuje do 95 % trdnosti po standardnem Proktorjevem postopku. Paziti je potrebno, da se cev ne premakne iz ležišča.
Obračun za </t>
    </r>
    <r>
      <rPr>
        <b/>
        <sz val="10"/>
        <color rgb="FF000000"/>
        <rFont val="Arial Narrow"/>
        <family val="2"/>
        <charset val="238"/>
      </rPr>
      <t>1 m</t>
    </r>
    <r>
      <rPr>
        <b/>
        <vertAlign val="superscript"/>
        <sz val="10"/>
        <color rgb="FF000000"/>
        <rFont val="Arial Narrow"/>
        <family val="2"/>
        <charset val="238"/>
      </rPr>
      <t>3</t>
    </r>
    <r>
      <rPr>
        <sz val="10"/>
        <color rgb="FF000000"/>
        <rFont val="Arial Narrow"/>
        <family val="2"/>
        <charset val="238"/>
      </rPr>
      <t>.</t>
    </r>
  </si>
  <si>
    <t>1.17</t>
  </si>
  <si>
    <r>
      <rPr>
        <sz val="10"/>
        <color rgb="FF000000"/>
        <rFont val="Arial Narrow"/>
        <family val="2"/>
        <charset val="238"/>
      </rPr>
      <t xml:space="preserve">Nabava in dobava </t>
    </r>
    <r>
      <rPr>
        <b/>
        <sz val="10"/>
        <color rgb="FF000000"/>
        <rFont val="Arial Narrow"/>
        <family val="2"/>
        <charset val="238"/>
      </rPr>
      <t>tamponskega drobljenca</t>
    </r>
    <r>
      <rPr>
        <sz val="10"/>
        <color rgb="FF000000"/>
        <rFont val="Arial Narrow"/>
        <family val="2"/>
        <charset val="238"/>
      </rPr>
      <t xml:space="preserve"> frakcije 0,02 - 100 mm za zasip do višine potrebne za dokončno ureditev terena, to je </t>
    </r>
    <r>
      <rPr>
        <b/>
        <sz val="10"/>
        <color rgb="FF000000"/>
        <rFont val="Arial Narrow"/>
        <family val="2"/>
        <charset val="238"/>
      </rPr>
      <t>do globine 0,5 m</t>
    </r>
    <r>
      <rPr>
        <sz val="10"/>
        <color rgb="FF000000"/>
        <rFont val="Arial Narrow"/>
        <family val="2"/>
        <charset val="238"/>
      </rPr>
      <t xml:space="preserve"> pod nivojem asfalta, vključno s komprimiranjem v slojih debeline 20 cm. 
Obračun za </t>
    </r>
    <r>
      <rPr>
        <b/>
        <sz val="10"/>
        <color rgb="FF000000"/>
        <rFont val="Arial Narrow"/>
        <family val="2"/>
        <charset val="238"/>
      </rPr>
      <t>1 m</t>
    </r>
    <r>
      <rPr>
        <b/>
        <vertAlign val="superscript"/>
        <sz val="10"/>
        <color rgb="FF000000"/>
        <rFont val="Arial Narrow"/>
        <family val="2"/>
        <charset val="238"/>
      </rPr>
      <t>3</t>
    </r>
    <r>
      <rPr>
        <sz val="10"/>
        <color rgb="FF000000"/>
        <rFont val="Arial Narrow"/>
        <family val="2"/>
        <charset val="238"/>
      </rPr>
      <t xml:space="preserve"> izvedenega zasipa.</t>
    </r>
  </si>
  <si>
    <t>1.18</t>
  </si>
  <si>
    <r>
      <rPr>
        <sz val="10"/>
        <color rgb="FF000000"/>
        <rFont val="Arial Narrow"/>
        <family val="2"/>
        <charset val="238"/>
      </rPr>
      <t xml:space="preserve">Zasip z </t>
    </r>
    <r>
      <rPr>
        <b/>
        <sz val="10"/>
        <color rgb="FF000000"/>
        <rFont val="Arial Narrow"/>
        <family val="2"/>
        <charset val="238"/>
      </rPr>
      <t>obstoječim materialom</t>
    </r>
    <r>
      <rPr>
        <sz val="10"/>
        <color rgb="FF000000"/>
        <rFont val="Arial Narrow"/>
        <family val="2"/>
        <charset val="238"/>
      </rPr>
      <t xml:space="preserve"> (do 10 %) do višine potrebne za dokončno ureditev terena, to je </t>
    </r>
    <r>
      <rPr>
        <b/>
        <sz val="10"/>
        <color rgb="FF000000"/>
        <rFont val="Arial Narrow"/>
        <family val="2"/>
        <charset val="238"/>
      </rPr>
      <t>do globine 0,5 m</t>
    </r>
    <r>
      <rPr>
        <sz val="10"/>
        <color rgb="FF000000"/>
        <rFont val="Arial Narrow"/>
        <family val="2"/>
        <charset val="238"/>
      </rPr>
      <t xml:space="preserve"> pod nivojem asfalta, vključno s komprimiranjem v slojih debeline 20 cm. 
Obračun za </t>
    </r>
    <r>
      <rPr>
        <b/>
        <sz val="10"/>
        <color rgb="FF000000"/>
        <rFont val="Arial Narrow"/>
        <family val="2"/>
        <charset val="238"/>
      </rPr>
      <t>1 m</t>
    </r>
    <r>
      <rPr>
        <b/>
        <vertAlign val="superscript"/>
        <sz val="10"/>
        <color rgb="FF000000"/>
        <rFont val="Arial Narrow"/>
        <family val="2"/>
        <charset val="238"/>
      </rPr>
      <t>3</t>
    </r>
    <r>
      <rPr>
        <sz val="10"/>
        <color rgb="FF000000"/>
        <rFont val="Arial Narrow"/>
        <family val="2"/>
        <charset val="238"/>
      </rPr>
      <t xml:space="preserve"> izvedenega nasipa.</t>
    </r>
  </si>
  <si>
    <t>1.19</t>
  </si>
  <si>
    <r>
      <rPr>
        <sz val="10"/>
        <color rgb="FF000000"/>
        <rFont val="Arial Narrow"/>
        <family val="2"/>
        <charset val="238"/>
      </rPr>
      <t xml:space="preserve">Nabava in dobava </t>
    </r>
    <r>
      <rPr>
        <b/>
        <sz val="10"/>
        <color rgb="FF000000"/>
        <rFont val="Arial Narrow"/>
        <family val="2"/>
        <charset val="238"/>
      </rPr>
      <t>gramoza</t>
    </r>
    <r>
      <rPr>
        <sz val="10"/>
        <color rgb="FF000000"/>
        <rFont val="Arial Narrow"/>
        <family val="2"/>
        <charset val="238"/>
      </rPr>
      <t xml:space="preserve"> frakcije 0,02 - 32 mm in izdelava zgornjega ustroja asfaltne ceste </t>
    </r>
    <r>
      <rPr>
        <b/>
        <sz val="10"/>
        <color rgb="FF000000"/>
        <rFont val="Arial Narrow"/>
        <family val="2"/>
        <charset val="238"/>
      </rPr>
      <t>v debelini 40 cm</t>
    </r>
    <r>
      <rPr>
        <sz val="10"/>
        <color rgb="FF000000"/>
        <rFont val="Arial Narrow"/>
        <family val="2"/>
        <charset val="238"/>
      </rPr>
      <t xml:space="preserve"> z začasnim zasipom do terena, s komprimiranjem v slojih debeline 20 cm. 
Obračun za </t>
    </r>
    <r>
      <rPr>
        <b/>
        <sz val="10"/>
        <color rgb="FF000000"/>
        <rFont val="Arial Narrow"/>
        <family val="2"/>
        <charset val="238"/>
      </rPr>
      <t>1 m</t>
    </r>
    <r>
      <rPr>
        <b/>
        <vertAlign val="superscript"/>
        <sz val="10"/>
        <color rgb="FF000000"/>
        <rFont val="Arial Narrow"/>
        <family val="2"/>
        <charset val="238"/>
      </rPr>
      <t>3</t>
    </r>
    <r>
      <rPr>
        <sz val="10"/>
        <color rgb="FF000000"/>
        <rFont val="Arial Narrow"/>
        <family val="2"/>
        <charset val="238"/>
      </rPr>
      <t xml:space="preserve"> izvedenega zasipa.</t>
    </r>
  </si>
  <si>
    <t>1.20</t>
  </si>
  <si>
    <r>
      <rPr>
        <sz val="10"/>
        <color rgb="FF000000"/>
        <rFont val="Arial Narrow"/>
        <family val="2"/>
        <charset val="238"/>
      </rPr>
      <t xml:space="preserve">Izdelava </t>
    </r>
    <r>
      <rPr>
        <b/>
        <sz val="10"/>
        <color rgb="FF000000"/>
        <rFont val="Arial Narrow"/>
        <family val="2"/>
        <charset val="238"/>
      </rPr>
      <t>finega planuma</t>
    </r>
    <r>
      <rPr>
        <sz val="10"/>
        <color rgb="FF000000"/>
        <rFont val="Arial Narrow"/>
        <family val="2"/>
        <charset val="238"/>
      </rPr>
      <t xml:space="preserve"> zgornjega ustroja in utrjevanjem na predpisano nosilnost, vključno z dosipom materiala in meritvami nosilnosti. 
Obračun za </t>
    </r>
    <r>
      <rPr>
        <b/>
        <sz val="10"/>
        <color rgb="FF000000"/>
        <rFont val="Arial Narrow"/>
        <family val="2"/>
        <charset val="238"/>
      </rPr>
      <t>1 m</t>
    </r>
    <r>
      <rPr>
        <b/>
        <vertAlign val="superscript"/>
        <sz val="10"/>
        <color rgb="FF000000"/>
        <rFont val="Arial Narrow"/>
        <family val="2"/>
        <charset val="238"/>
      </rPr>
      <t>2</t>
    </r>
    <r>
      <rPr>
        <sz val="10"/>
        <color rgb="FF000000"/>
        <rFont val="Arial Narrow"/>
        <family val="2"/>
        <charset val="238"/>
      </rPr>
      <t>.</t>
    </r>
  </si>
  <si>
    <t>1.21</t>
  </si>
  <si>
    <r>
      <rPr>
        <b/>
        <sz val="10"/>
        <color rgb="FF000000"/>
        <rFont val="Arial Narrow"/>
        <family val="2"/>
        <charset val="238"/>
      </rPr>
      <t>Strojno rezanje</t>
    </r>
    <r>
      <rPr>
        <sz val="10"/>
        <color rgb="FF000000"/>
        <rFont val="Arial Narrow"/>
        <family val="2"/>
        <charset val="238"/>
      </rPr>
      <t xml:space="preserve"> asfalta debeline </t>
    </r>
    <r>
      <rPr>
        <b/>
        <sz val="10"/>
        <color rgb="FF000000"/>
        <rFont val="Arial Narrow"/>
        <family val="2"/>
        <charset val="238"/>
      </rPr>
      <t>do 12 cm</t>
    </r>
    <r>
      <rPr>
        <sz val="10"/>
        <color rgb="FF000000"/>
        <rFont val="Arial Narrow"/>
        <family val="2"/>
        <charset val="238"/>
      </rPr>
      <t xml:space="preserve">. 
Obračun za </t>
    </r>
    <r>
      <rPr>
        <b/>
        <sz val="10"/>
        <color rgb="FF000000"/>
        <rFont val="Arial Narrow"/>
        <family val="2"/>
        <charset val="238"/>
      </rPr>
      <t>1 m'</t>
    </r>
    <r>
      <rPr>
        <sz val="10"/>
        <color rgb="FF000000"/>
        <rFont val="Arial Narrow"/>
        <family val="2"/>
        <charset val="238"/>
      </rPr>
      <t>.</t>
    </r>
  </si>
  <si>
    <t>1.22</t>
  </si>
  <si>
    <r>
      <rPr>
        <b/>
        <sz val="10"/>
        <color rgb="FF000000"/>
        <rFont val="Arial Narrow"/>
        <family val="2"/>
        <charset val="238"/>
      </rPr>
      <t>Asfaltiranje</t>
    </r>
    <r>
      <rPr>
        <sz val="10"/>
        <color rgb="FF000000"/>
        <rFont val="Arial Narrow"/>
        <family val="2"/>
        <charset val="238"/>
      </rPr>
      <t xml:space="preserve"> cestišča z nosilnim slojem </t>
    </r>
    <r>
      <rPr>
        <b/>
        <sz val="10"/>
        <color rgb="FF000000"/>
        <rFont val="Arial Narrow"/>
        <family val="2"/>
        <charset val="238"/>
      </rPr>
      <t>AC 16 surf B 70/100 A4</t>
    </r>
    <r>
      <rPr>
        <sz val="10"/>
        <color rgb="FF000000"/>
        <rFont val="Arial Narrow"/>
        <family val="2"/>
        <charset val="238"/>
      </rPr>
      <t xml:space="preserve"> v debelini </t>
    </r>
    <r>
      <rPr>
        <b/>
        <sz val="10"/>
        <color rgb="FF000000"/>
        <rFont val="Arial Narrow"/>
        <family val="2"/>
        <charset val="238"/>
      </rPr>
      <t>7 cm</t>
    </r>
    <r>
      <rPr>
        <sz val="10"/>
        <color rgb="FF000000"/>
        <rFont val="Arial Narrow"/>
        <family val="2"/>
        <charset val="238"/>
      </rPr>
      <t xml:space="preserve">. Izvedba po zahtevi upravljalca ceste in dovoljenja za poseg v cestišče. Cena zajema material, delo, brizg z emulzijo in premaz vseh stikov z dilaplastom.
Obračun za </t>
    </r>
    <r>
      <rPr>
        <b/>
        <sz val="10"/>
        <color rgb="FF000000"/>
        <rFont val="Arial Narrow"/>
        <family val="2"/>
        <charset val="238"/>
      </rPr>
      <t>1 m</t>
    </r>
    <r>
      <rPr>
        <b/>
        <vertAlign val="superscript"/>
        <sz val="10"/>
        <color rgb="FF000000"/>
        <rFont val="Arial Narrow"/>
        <family val="2"/>
        <charset val="238"/>
      </rPr>
      <t>2</t>
    </r>
    <r>
      <rPr>
        <sz val="10"/>
        <color rgb="FF000000"/>
        <rFont val="Arial Narrow"/>
        <family val="2"/>
        <charset val="238"/>
      </rPr>
      <t>.</t>
    </r>
  </si>
  <si>
    <t>1.24</t>
  </si>
  <si>
    <r>
      <rPr>
        <b/>
        <sz val="10"/>
        <color rgb="FF000000"/>
        <rFont val="Arial Narrow"/>
        <family val="2"/>
        <charset val="238"/>
      </rPr>
      <t>Asfaltiranje</t>
    </r>
    <r>
      <rPr>
        <sz val="10"/>
        <color rgb="FF000000"/>
        <rFont val="Arial Narrow"/>
        <family val="2"/>
        <charset val="238"/>
      </rPr>
      <t xml:space="preserve"> cestišča z obrabno-zapornim slojem </t>
    </r>
    <r>
      <rPr>
        <b/>
        <sz val="10"/>
        <color rgb="FF000000"/>
        <rFont val="Arial Narrow"/>
        <family val="2"/>
        <charset val="238"/>
      </rPr>
      <t>AC 8 surf B 70/100 A4</t>
    </r>
    <r>
      <rPr>
        <sz val="10"/>
        <color rgb="FF000000"/>
        <rFont val="Arial Narrow"/>
        <family val="2"/>
        <charset val="238"/>
      </rPr>
      <t xml:space="preserve"> v debelini </t>
    </r>
    <r>
      <rPr>
        <b/>
        <sz val="10"/>
        <color rgb="FF000000"/>
        <rFont val="Arial Narrow"/>
        <family val="2"/>
        <charset val="238"/>
      </rPr>
      <t>3 cm</t>
    </r>
    <r>
      <rPr>
        <sz val="10"/>
        <color rgb="FF000000"/>
        <rFont val="Arial Narrow"/>
        <family val="2"/>
        <charset val="238"/>
      </rPr>
      <t xml:space="preserve">. Izvedba po zahtevi upravljalca ceste in dovoljenja za poseg v cestišče. Cena zajema material, delo, brizg z emulzijo in premaz vseh stikov z dilaplastom.
Obračun za </t>
    </r>
    <r>
      <rPr>
        <b/>
        <sz val="10"/>
        <color rgb="FF000000"/>
        <rFont val="Arial Narrow"/>
        <family val="2"/>
        <charset val="238"/>
      </rPr>
      <t>1 m</t>
    </r>
    <r>
      <rPr>
        <b/>
        <vertAlign val="superscript"/>
        <sz val="10"/>
        <color rgb="FF000000"/>
        <rFont val="Arial Narrow"/>
        <family val="2"/>
        <charset val="238"/>
      </rPr>
      <t>2</t>
    </r>
    <r>
      <rPr>
        <sz val="10"/>
        <color rgb="FF000000"/>
        <rFont val="Arial Narrow"/>
        <family val="2"/>
        <charset val="238"/>
      </rPr>
      <t>.</t>
    </r>
  </si>
  <si>
    <t>1.25</t>
  </si>
  <si>
    <r>
      <rPr>
        <b/>
        <sz val="10"/>
        <color rgb="FF000000"/>
        <rFont val="Arial Narrow"/>
        <family val="2"/>
        <charset val="238"/>
      </rPr>
      <t>Asfaltiranje</t>
    </r>
    <r>
      <rPr>
        <sz val="10"/>
        <color rgb="FF000000"/>
        <rFont val="Arial Narrow"/>
        <family val="2"/>
        <charset val="238"/>
      </rPr>
      <t xml:space="preserve"> pločnika/dvorišča z asfaltom </t>
    </r>
    <r>
      <rPr>
        <b/>
        <sz val="10"/>
        <color rgb="FF000000"/>
        <rFont val="Arial Narrow"/>
        <family val="2"/>
        <charset val="238"/>
      </rPr>
      <t>AC 8 surf B 70/100 A4</t>
    </r>
    <r>
      <rPr>
        <sz val="10"/>
        <color rgb="FF000000"/>
        <rFont val="Arial Narrow"/>
        <family val="2"/>
        <charset val="238"/>
      </rPr>
      <t xml:space="preserve"> v debelini </t>
    </r>
    <r>
      <rPr>
        <b/>
        <sz val="10"/>
        <color rgb="FF000000"/>
        <rFont val="Arial Narrow"/>
        <family val="2"/>
        <charset val="238"/>
      </rPr>
      <t>4 cm</t>
    </r>
    <r>
      <rPr>
        <sz val="10"/>
        <color rgb="FF000000"/>
        <rFont val="Arial Narrow"/>
        <family val="2"/>
        <charset val="238"/>
      </rPr>
      <t xml:space="preserve">. Izvedba po zahtevi upravljalca ceste in dovoljenja za poseg v cestišče. Cena zajema material, delo, brizg z emulzijo in premaz vseh stikov z dilaplastom.
Obračun za </t>
    </r>
    <r>
      <rPr>
        <b/>
        <sz val="10"/>
        <color rgb="FF000000"/>
        <rFont val="Arial Narrow"/>
        <family val="2"/>
        <charset val="238"/>
      </rPr>
      <t>1 m</t>
    </r>
    <r>
      <rPr>
        <b/>
        <vertAlign val="superscript"/>
        <sz val="10"/>
        <color rgb="FF000000"/>
        <rFont val="Arial Narrow"/>
        <family val="2"/>
        <charset val="238"/>
      </rPr>
      <t>2</t>
    </r>
    <r>
      <rPr>
        <sz val="10"/>
        <color rgb="FF000000"/>
        <rFont val="Arial Narrow"/>
        <family val="2"/>
        <charset val="238"/>
      </rPr>
      <t>.</t>
    </r>
  </si>
  <si>
    <t>1.26</t>
  </si>
  <si>
    <r>
      <rPr>
        <sz val="10"/>
        <color rgb="FF000000"/>
        <rFont val="Arial Narrow"/>
        <family val="2"/>
        <charset val="238"/>
      </rPr>
      <t xml:space="preserve">Izdelava tankoslojne označbe na vozišču z večkomponentno barvo s steklenim posipom - </t>
    </r>
    <r>
      <rPr>
        <b/>
        <sz val="10"/>
        <color rgb="FF000000"/>
        <rFont val="Arial Narrow"/>
        <family val="2"/>
        <charset val="238"/>
      </rPr>
      <t>širina črte 10 - 12 cm</t>
    </r>
    <r>
      <rPr>
        <sz val="10"/>
        <color rgb="FF000000"/>
        <rFont val="Arial Narrow"/>
        <family val="2"/>
        <charset val="238"/>
      </rPr>
      <t>.</t>
    </r>
  </si>
  <si>
    <t>1.27</t>
  </si>
  <si>
    <r>
      <rPr>
        <sz val="10"/>
        <color rgb="FF000000"/>
        <rFont val="Arial Narrow"/>
        <family val="2"/>
        <charset val="238"/>
      </rPr>
      <t xml:space="preserve">Izdelava tankoslojne označbe na vozišču z večkomponentno barvo s steklenim posipom - </t>
    </r>
    <r>
      <rPr>
        <b/>
        <sz val="10"/>
        <color rgb="FF000000"/>
        <rFont val="Arial Narrow"/>
        <family val="2"/>
        <charset val="238"/>
      </rPr>
      <t>prehodi za pešce</t>
    </r>
    <r>
      <rPr>
        <sz val="10"/>
        <color rgb="FF000000"/>
        <rFont val="Arial Narrow"/>
        <family val="2"/>
        <charset val="238"/>
      </rPr>
      <t>.</t>
    </r>
  </si>
  <si>
    <t>1.28</t>
  </si>
  <si>
    <r>
      <rPr>
        <sz val="10"/>
        <color rgb="FF000000"/>
        <rFont val="Arial Narrow"/>
        <family val="2"/>
        <charset val="238"/>
      </rPr>
      <t xml:space="preserve">Izdelava tankoslojne označbe na vozišču z večkomponentno barvo s steklenim posipom - </t>
    </r>
    <r>
      <rPr>
        <b/>
        <sz val="10"/>
        <color rgb="FF000000"/>
        <rFont val="Arial Narrow"/>
        <family val="2"/>
        <charset val="238"/>
      </rPr>
      <t>označba simbola</t>
    </r>
    <r>
      <rPr>
        <sz val="10"/>
        <color rgb="FF000000"/>
        <rFont val="Arial Narrow"/>
        <family val="2"/>
        <charset val="238"/>
      </rPr>
      <t>.</t>
    </r>
  </si>
  <si>
    <t>1.29</t>
  </si>
  <si>
    <r>
      <rPr>
        <b/>
        <sz val="10"/>
        <color rgb="FF000000"/>
        <rFont val="Arial Narrow"/>
        <family val="2"/>
        <charset val="238"/>
      </rPr>
      <t>Utrditev in uvaljanje</t>
    </r>
    <r>
      <rPr>
        <sz val="10"/>
        <color rgb="FF000000"/>
        <rFont val="Arial Narrow"/>
        <family val="2"/>
        <charset val="238"/>
      </rPr>
      <t xml:space="preserve"> zaključnega sloja makadamske površine-bankine do 95% trdnosti po standardnem Proktorjevem postopku. Obračun za </t>
    </r>
    <r>
      <rPr>
        <b/>
        <sz val="10"/>
        <color rgb="FF000000"/>
        <rFont val="Arial Narrow"/>
        <family val="2"/>
        <charset val="238"/>
      </rPr>
      <t>1 m2.</t>
    </r>
  </si>
  <si>
    <t>1.30</t>
  </si>
  <si>
    <r>
      <rPr>
        <b/>
        <sz val="10"/>
        <color rgb="FF000000"/>
        <rFont val="Arial Narrow"/>
        <family val="2"/>
        <charset val="238"/>
      </rPr>
      <t xml:space="preserve">Rušenje betonskih </t>
    </r>
    <r>
      <rPr>
        <sz val="10"/>
        <color rgb="FF000000"/>
        <rFont val="Arial Narrow"/>
        <family val="2"/>
        <charset val="238"/>
      </rPr>
      <t xml:space="preserve">robnikov z nakladanjem na kamion in odvozom na stalno lastno deponijo, vključno z manipulativnimi stroški in stroški deponije. Dobava in vgradnja novih betonskih robnikov 15/25/100, 15/25/25, 15/25/33 ter postavitev v beton </t>
    </r>
    <r>
      <rPr>
        <b/>
        <sz val="10"/>
        <color rgb="FF000000"/>
        <rFont val="Arial Narrow"/>
        <family val="2"/>
        <charset val="238"/>
      </rPr>
      <t>C16/20</t>
    </r>
    <r>
      <rPr>
        <sz val="10"/>
        <color rgb="FF000000"/>
        <rFont val="Arial Narrow"/>
        <family val="2"/>
        <charset val="238"/>
      </rPr>
      <t xml:space="preserve"> s porabo 0,15 m3/m' in zalivanje stikov s cementno malto.
Obračun za </t>
    </r>
    <r>
      <rPr>
        <b/>
        <sz val="10"/>
        <color rgb="FF000000"/>
        <rFont val="Arial Narrow"/>
        <family val="2"/>
        <charset val="238"/>
      </rPr>
      <t>m'</t>
    </r>
    <r>
      <rPr>
        <sz val="10"/>
        <color rgb="FF000000"/>
        <rFont val="Arial Narrow"/>
        <family val="2"/>
        <charset val="238"/>
      </rPr>
      <t>.</t>
    </r>
  </si>
  <si>
    <t>1.31</t>
  </si>
  <si>
    <t>1.32</t>
  </si>
  <si>
    <t>1.33</t>
  </si>
  <si>
    <t>1.34</t>
  </si>
  <si>
    <t>1.35</t>
  </si>
  <si>
    <t>1.36</t>
  </si>
  <si>
    <t>1.37</t>
  </si>
  <si>
    <t>1.38</t>
  </si>
  <si>
    <t>1.39</t>
  </si>
  <si>
    <r>
      <rPr>
        <b/>
        <sz val="10"/>
        <color rgb="FF000000"/>
        <rFont val="Arial Narrow"/>
        <family val="2"/>
        <charset val="238"/>
      </rPr>
      <t>Črpanje vode</t>
    </r>
    <r>
      <rPr>
        <sz val="10"/>
        <color rgb="FF000000"/>
        <rFont val="Arial Narrow"/>
        <family val="2"/>
        <charset val="238"/>
      </rPr>
      <t xml:space="preserve"> iz gradbene jame, do </t>
    </r>
    <r>
      <rPr>
        <b/>
        <sz val="10"/>
        <color rgb="FF000000"/>
        <rFont val="Arial Narrow"/>
        <family val="2"/>
        <charset val="238"/>
      </rPr>
      <t>5 l/s</t>
    </r>
    <r>
      <rPr>
        <sz val="10"/>
        <color rgb="FF000000"/>
        <rFont val="Arial Narrow"/>
        <family val="2"/>
        <charset val="238"/>
      </rPr>
      <t xml:space="preserve">.
Obračun je po </t>
    </r>
    <r>
      <rPr>
        <b/>
        <sz val="10"/>
        <color rgb="FF000000"/>
        <rFont val="Arial Narrow"/>
        <family val="2"/>
        <charset val="238"/>
      </rPr>
      <t>urah</t>
    </r>
    <r>
      <rPr>
        <sz val="10"/>
        <color rgb="FF000000"/>
        <rFont val="Arial Narrow"/>
        <family val="2"/>
        <charset val="238"/>
      </rPr>
      <t>.</t>
    </r>
  </si>
  <si>
    <t>ur</t>
  </si>
  <si>
    <t>1.40</t>
  </si>
  <si>
    <t>1.41</t>
  </si>
  <si>
    <t>1.42</t>
  </si>
  <si>
    <r>
      <rPr>
        <b/>
        <sz val="10"/>
        <color rgb="FF000000"/>
        <rFont val="Arial Narrow"/>
        <family val="2"/>
        <charset val="238"/>
      </rPr>
      <t>Obbetoniranje</t>
    </r>
    <r>
      <rPr>
        <sz val="10"/>
        <color rgb="FF000000"/>
        <rFont val="Arial Narrow"/>
        <family val="2"/>
        <charset val="238"/>
      </rPr>
      <t xml:space="preserve"> odcepov, hidrantov, odzračevalnih garnitur, lokov in podbetoniranje NL elementov v jaških s porabo betona do  </t>
    </r>
    <r>
      <rPr>
        <b/>
        <sz val="10"/>
        <color rgb="FF000000"/>
        <rFont val="Arial Narrow"/>
        <family val="2"/>
        <charset val="238"/>
      </rPr>
      <t>0,15 - 0,20 m</t>
    </r>
    <r>
      <rPr>
        <b/>
        <vertAlign val="superscript"/>
        <sz val="10"/>
        <color rgb="FF000000"/>
        <rFont val="Arial Narrow"/>
        <family val="2"/>
        <charset val="238"/>
      </rPr>
      <t>3</t>
    </r>
    <r>
      <rPr>
        <b/>
        <sz val="10"/>
        <color rgb="FF000000"/>
        <rFont val="Arial Narrow"/>
        <family val="2"/>
        <charset val="238"/>
      </rPr>
      <t>/kos</t>
    </r>
    <r>
      <rPr>
        <sz val="10"/>
        <color rgb="FF000000"/>
        <rFont val="Arial Narrow"/>
        <family val="2"/>
        <charset val="238"/>
      </rPr>
      <t xml:space="preserve">.
Obračun za </t>
    </r>
    <r>
      <rPr>
        <b/>
        <sz val="10"/>
        <color rgb="FF000000"/>
        <rFont val="Arial Narrow"/>
        <family val="2"/>
        <charset val="238"/>
      </rPr>
      <t>1 obbetoniranje</t>
    </r>
    <r>
      <rPr>
        <sz val="10"/>
        <color rgb="FF000000"/>
        <rFont val="Arial Narrow"/>
        <family val="2"/>
        <charset val="238"/>
      </rPr>
      <t>.</t>
    </r>
  </si>
  <si>
    <t>1.43</t>
  </si>
  <si>
    <r>
      <rPr>
        <b/>
        <sz val="10"/>
        <color rgb="FF000000"/>
        <rFont val="Arial Narrow"/>
        <family val="2"/>
        <charset val="238"/>
      </rPr>
      <t>Zavarovanje nastavkov</t>
    </r>
    <r>
      <rPr>
        <sz val="10"/>
        <color rgb="FF000000"/>
        <rFont val="Arial Narrow"/>
        <family val="2"/>
        <charset val="238"/>
      </rPr>
      <t xml:space="preserve"> zasunov, odzračevalnih garnitur in hidrantov z betonskimi montažnimi podložnimi ploščami ter namestitev novih cestnih kap na ustrezno niveleto terena ali cestišča.
Obračun za </t>
    </r>
    <r>
      <rPr>
        <b/>
        <sz val="10"/>
        <color rgb="FF000000"/>
        <rFont val="Arial Narrow"/>
        <family val="2"/>
        <charset val="238"/>
      </rPr>
      <t>1 kos</t>
    </r>
    <r>
      <rPr>
        <sz val="10"/>
        <color rgb="FF000000"/>
        <rFont val="Arial Narrow"/>
        <family val="2"/>
        <charset val="238"/>
      </rPr>
      <t>.</t>
    </r>
  </si>
  <si>
    <t>1.44</t>
  </si>
  <si>
    <r>
      <rPr>
        <b/>
        <sz val="10"/>
        <color rgb="FF000000"/>
        <rFont val="Arial Narrow"/>
        <family val="2"/>
        <charset val="238"/>
      </rPr>
      <t>Izkop</t>
    </r>
    <r>
      <rPr>
        <sz val="10"/>
        <color rgb="FF000000"/>
        <rFont val="Arial Narrow"/>
        <family val="2"/>
        <charset val="238"/>
      </rPr>
      <t xml:space="preserve"> vezljive zemljine/zrnate kamnine 3. - 4. kategorije (</t>
    </r>
    <r>
      <rPr>
        <b/>
        <sz val="10"/>
        <color rgb="FF000000"/>
        <rFont val="Arial Narrow"/>
        <family val="2"/>
        <charset val="238"/>
      </rPr>
      <t>ročno 20 % in strojno 80 %</t>
    </r>
    <r>
      <rPr>
        <sz val="10"/>
        <color rgb="FF000000"/>
        <rFont val="Arial Narrow"/>
        <family val="2"/>
        <charset val="238"/>
      </rPr>
      <t xml:space="preserve">) za </t>
    </r>
    <r>
      <rPr>
        <b/>
        <sz val="10"/>
        <color rgb="FF000000"/>
        <rFont val="Arial Narrow"/>
        <family val="2"/>
        <charset val="238"/>
      </rPr>
      <t>potrebe hidrantov</t>
    </r>
    <r>
      <rPr>
        <sz val="10"/>
        <color rgb="FF000000"/>
        <rFont val="Arial Narrow"/>
        <family val="2"/>
        <charset val="238"/>
      </rPr>
      <t>. Obsip hidrantov s primernim gramoznim materialom in izkopanim materialom (približno 1 m</t>
    </r>
    <r>
      <rPr>
        <vertAlign val="superscript"/>
        <sz val="10"/>
        <color rgb="FF000000"/>
        <rFont val="Arial Narrow"/>
        <family val="2"/>
        <charset val="238"/>
      </rPr>
      <t>3</t>
    </r>
    <r>
      <rPr>
        <sz val="10"/>
        <color rgb="FF000000"/>
        <rFont val="Arial Narrow"/>
        <family val="2"/>
        <charset val="238"/>
      </rPr>
      <t xml:space="preserve">/kos). Povrnitev terena v prvotno stanje.
Obračun za </t>
    </r>
    <r>
      <rPr>
        <b/>
        <sz val="10"/>
        <color rgb="FF000000"/>
        <rFont val="Arial Narrow"/>
        <family val="2"/>
        <charset val="238"/>
      </rPr>
      <t>1 kos</t>
    </r>
    <r>
      <rPr>
        <sz val="10"/>
        <color rgb="FF000000"/>
        <rFont val="Arial Narrow"/>
        <family val="2"/>
        <charset val="238"/>
      </rPr>
      <t>.</t>
    </r>
  </si>
  <si>
    <t>1.45</t>
  </si>
  <si>
    <r>
      <rPr>
        <sz val="10"/>
        <color rgb="FF000000"/>
        <rFont val="Arial Narrow"/>
        <family val="2"/>
        <charset val="238"/>
      </rPr>
      <t xml:space="preserve">Nabava, postavitev in obbetoniranje </t>
    </r>
    <r>
      <rPr>
        <b/>
        <sz val="10"/>
        <color rgb="FF000000"/>
        <rFont val="Arial Narrow"/>
        <family val="2"/>
        <charset val="238"/>
      </rPr>
      <t>stebričkov signalnih tablic</t>
    </r>
    <r>
      <rPr>
        <sz val="10"/>
        <color rgb="FF000000"/>
        <rFont val="Arial Narrow"/>
        <family val="2"/>
        <charset val="238"/>
      </rPr>
      <t xml:space="preserve"> za oznako podzemnih hidrantov, odzračevalnih garnitur in zasunov. Stebrički so iz jeklenih korozijako zaščitenih cevi fi 50 in višine 2500 mm. Poraba betona do 0,15 m3/kos.
Obračun za </t>
    </r>
    <r>
      <rPr>
        <b/>
        <sz val="10"/>
        <color rgb="FF000000"/>
        <rFont val="Arial Narrow"/>
        <family val="2"/>
        <charset val="238"/>
      </rPr>
      <t>1 kos</t>
    </r>
    <r>
      <rPr>
        <sz val="10"/>
        <color rgb="FF000000"/>
        <rFont val="Arial Narrow"/>
        <family val="2"/>
        <charset val="238"/>
      </rPr>
      <t>.</t>
    </r>
  </si>
  <si>
    <t>1.46</t>
  </si>
  <si>
    <r>
      <rPr>
        <b/>
        <sz val="10"/>
        <color rgb="FF000000"/>
        <rFont val="Arial Narrow"/>
        <family val="2"/>
        <charset val="238"/>
      </rPr>
      <t>Izvedba križanj</t>
    </r>
    <r>
      <rPr>
        <sz val="10"/>
        <color rgb="FF000000"/>
        <rFont val="Arial Narrow"/>
        <family val="2"/>
        <charset val="238"/>
      </rPr>
      <t xml:space="preserve"> projektiranega vodovoda z ostalimi komunalnimi vodi brez zaščitne cevi. Vmesni prostor se zapolni s peščenim materialom na dolžini 2 m. Izkop na mestu križanja se izvaja ročno pod nadzorom upravljalca komunalnega voda.
Obračun za </t>
    </r>
    <r>
      <rPr>
        <b/>
        <sz val="10"/>
        <color rgb="FF000000"/>
        <rFont val="Arial Narrow"/>
        <family val="2"/>
        <charset val="238"/>
      </rPr>
      <t>1 križanje</t>
    </r>
    <r>
      <rPr>
        <sz val="10"/>
        <color rgb="FF000000"/>
        <rFont val="Arial Narrow"/>
        <family val="2"/>
        <charset val="238"/>
      </rPr>
      <t>.</t>
    </r>
  </si>
  <si>
    <t>1.47</t>
  </si>
  <si>
    <r>
      <rPr>
        <b/>
        <sz val="10"/>
        <color rgb="FF000000"/>
        <rFont val="Arial Narrow"/>
        <family val="2"/>
        <charset val="238"/>
      </rPr>
      <t xml:space="preserve">Vsa potrebna gradbena dela  </t>
    </r>
    <r>
      <rPr>
        <sz val="10"/>
        <color rgb="FF000000"/>
        <rFont val="Arial Narrow"/>
        <family val="2"/>
        <charset val="238"/>
      </rPr>
      <t xml:space="preserve"> za </t>
    </r>
    <r>
      <rPr>
        <b/>
        <sz val="10"/>
        <color rgb="FF000000"/>
        <rFont val="Arial Narrow"/>
        <family val="2"/>
        <charset val="238"/>
      </rPr>
      <t>provizorij</t>
    </r>
    <r>
      <rPr>
        <sz val="10"/>
        <color rgb="FF000000"/>
        <rFont val="Arial Narrow"/>
        <family val="2"/>
        <charset val="238"/>
      </rPr>
      <t xml:space="preserve">, odcep </t>
    </r>
    <r>
      <rPr>
        <b/>
        <sz val="10"/>
        <color rgb="FF000000"/>
        <rFont val="Arial Narrow"/>
        <family val="2"/>
        <charset val="238"/>
      </rPr>
      <t>s cevi DN 200</t>
    </r>
    <r>
      <rPr>
        <sz val="10"/>
        <color rgb="FF000000"/>
        <rFont val="Arial Narrow"/>
        <family val="2"/>
        <charset val="238"/>
      </rPr>
      <t xml:space="preserve">, po odsekih ob trasi za začasno napajanje objektov v času prekinitve vodovodne cevi zaradi prevezav in priključitvijo hišnih priključkov ob trasi. 
Obračun za komplet izvedbo del po </t>
    </r>
    <r>
      <rPr>
        <b/>
        <sz val="10"/>
        <color rgb="FF000000"/>
        <rFont val="Arial Narrow"/>
        <family val="2"/>
        <charset val="238"/>
      </rPr>
      <t>1 m'</t>
    </r>
    <r>
      <rPr>
        <sz val="10"/>
        <color rgb="FF000000"/>
        <rFont val="Arial Narrow"/>
        <family val="2"/>
        <charset val="238"/>
      </rPr>
      <t>.</t>
    </r>
  </si>
  <si>
    <t>1.48</t>
  </si>
  <si>
    <t>ZEMELJSKA DELA GLAVNI VOD</t>
  </si>
  <si>
    <t>skupaj</t>
  </si>
  <si>
    <t>B: HIŠNI PRIKLJUČKI</t>
  </si>
  <si>
    <t>1.49</t>
  </si>
  <si>
    <r>
      <rPr>
        <b/>
        <sz val="10"/>
        <color rgb="FF000000"/>
        <rFont val="Arial Narrow"/>
        <family val="2"/>
        <charset val="238"/>
      </rPr>
      <t>Določitev poteka trase</t>
    </r>
    <r>
      <rPr>
        <sz val="10"/>
        <color rgb="FF000000"/>
        <rFont val="Arial Narrow"/>
        <family val="2"/>
        <charset val="238"/>
      </rPr>
      <t xml:space="preserve"> vodovode z upravljalcem in lastnikom objekta.</t>
    </r>
  </si>
  <si>
    <t>1.50</t>
  </si>
  <si>
    <r>
      <rPr>
        <sz val="10"/>
        <color rgb="FF000000"/>
        <rFont val="Arial Narrow"/>
        <family val="2"/>
        <charset val="238"/>
      </rPr>
      <t xml:space="preserve">Zemeljska in gradbena dela za izvedbo cevi in jaškov pod </t>
    </r>
    <r>
      <rPr>
        <b/>
        <sz val="10"/>
        <color rgb="FF000000"/>
        <rFont val="Arial Narrow"/>
        <family val="2"/>
        <charset val="238"/>
      </rPr>
      <t>zelenimi</t>
    </r>
    <r>
      <rPr>
        <sz val="10"/>
        <color rgb="FF000000"/>
        <rFont val="Arial Narrow"/>
        <family val="2"/>
        <charset val="238"/>
      </rPr>
      <t xml:space="preserve"> površinami - izkop </t>
    </r>
    <r>
      <rPr>
        <b/>
        <sz val="10"/>
        <color rgb="FF000000"/>
        <rFont val="Arial Narrow"/>
        <family val="2"/>
        <charset val="238"/>
      </rPr>
      <t>ročno 40 % in strojno 60 %</t>
    </r>
    <r>
      <rPr>
        <sz val="10"/>
        <color rgb="FF000000"/>
        <rFont val="Arial Narrow"/>
        <family val="2"/>
        <charset val="238"/>
      </rPr>
      <t xml:space="preserve">. Izkop brežine se izvaja v naklonu 65° do nivoja tampona, širina dna je 40 cm in povprečna globina izkopa je 1,20 m. Izvedba peščenega nasipa za izravnavo dna jarka v debelini 10 cm in nasutje nad cevjo v debelini 20 cm s peščenim materialom granulacije 0,02 - 8 mm ter strojno-ročno zasutje z izkopanim materialom in utrjevanjem po slojih debeline 20 cm. V ceno je vključeno tudi </t>
    </r>
    <r>
      <rPr>
        <b/>
        <sz val="10"/>
        <color rgb="FF000000"/>
        <rFont val="Arial Narrow"/>
        <family val="2"/>
        <charset val="238"/>
      </rPr>
      <t>nakladanje in odvoz</t>
    </r>
    <r>
      <rPr>
        <sz val="10"/>
        <color rgb="FF000000"/>
        <rFont val="Arial Narrow"/>
        <family val="2"/>
        <charset val="238"/>
      </rPr>
      <t xml:space="preserve"> odvečnega materiala, humuziranje in zatravitev - vzpostavitev prvotnega stanja po </t>
    </r>
    <r>
      <rPr>
        <b/>
        <sz val="10"/>
        <color rgb="FF000000"/>
        <rFont val="Arial Narrow"/>
        <family val="2"/>
        <charset val="238"/>
      </rPr>
      <t>vrtovih/zelenicah</t>
    </r>
    <r>
      <rPr>
        <sz val="10"/>
        <color rgb="FF000000"/>
        <rFont val="Arial Narrow"/>
        <family val="2"/>
        <charset val="238"/>
      </rPr>
      <t xml:space="preserve">.
Obračun za </t>
    </r>
    <r>
      <rPr>
        <b/>
        <sz val="10"/>
        <color rgb="FF000000"/>
        <rFont val="Arial Narrow"/>
        <family val="2"/>
        <charset val="238"/>
      </rPr>
      <t>1 m'</t>
    </r>
    <r>
      <rPr>
        <sz val="10"/>
        <color rgb="FF000000"/>
        <rFont val="Arial Narrow"/>
        <family val="2"/>
        <charset val="238"/>
      </rPr>
      <t>.</t>
    </r>
  </si>
  <si>
    <t>1.51</t>
  </si>
  <si>
    <r>
      <rPr>
        <sz val="10"/>
        <color rgb="FF000000"/>
        <rFont val="Arial Narrow"/>
        <family val="2"/>
        <charset val="238"/>
      </rPr>
      <t xml:space="preserve">Zemeljska in gradbena dela za izvedbo cevi in jaškov pod </t>
    </r>
    <r>
      <rPr>
        <b/>
        <sz val="10"/>
        <color rgb="FF000000"/>
        <rFont val="Arial Narrow"/>
        <family val="2"/>
        <charset val="238"/>
      </rPr>
      <t>zelenimi</t>
    </r>
    <r>
      <rPr>
        <sz val="10"/>
        <color rgb="FF000000"/>
        <rFont val="Arial Narrow"/>
        <family val="2"/>
        <charset val="238"/>
      </rPr>
      <t xml:space="preserve"> površinami - izkop </t>
    </r>
    <r>
      <rPr>
        <b/>
        <sz val="10"/>
        <color rgb="FF000000"/>
        <rFont val="Arial Narrow"/>
        <family val="2"/>
        <charset val="238"/>
      </rPr>
      <t>ročno 100 % in strojno 0 %</t>
    </r>
    <r>
      <rPr>
        <sz val="10"/>
        <color rgb="FF000000"/>
        <rFont val="Arial Narrow"/>
        <family val="2"/>
        <charset val="238"/>
      </rPr>
      <t xml:space="preserve">. Izkop brežine se izvaja v naklonu 65° do nivoja tampona, širina dne je 40 cm in povprečna globina izkopa je 1,20 m. Izvedba peščenega nasipa za izravnavo dna jarka v debelini 10 cm in nasutje nad cevjo v debelini 20 cm s peščenim materialom granulacije 0,02 - 8 mm ter ročno zasutje z izkopanim materialom in utrjevanjem po slojih debeline 20 cm. V ceno je vključeno tudi </t>
    </r>
    <r>
      <rPr>
        <b/>
        <sz val="10"/>
        <color rgb="FF000000"/>
        <rFont val="Arial Narrow"/>
        <family val="2"/>
        <charset val="238"/>
      </rPr>
      <t>ročno nakladanje in odvoz</t>
    </r>
    <r>
      <rPr>
        <sz val="10"/>
        <color rgb="FF000000"/>
        <rFont val="Arial Narrow"/>
        <family val="2"/>
        <charset val="238"/>
      </rPr>
      <t xml:space="preserve"> odvečnega materiala, humuziranje in zatravitev - vzpostavitev prvotnega stanja po </t>
    </r>
    <r>
      <rPr>
        <b/>
        <sz val="10"/>
        <color rgb="FF000000"/>
        <rFont val="Arial Narrow"/>
        <family val="2"/>
        <charset val="238"/>
      </rPr>
      <t>vrtovih in zelenicah</t>
    </r>
    <r>
      <rPr>
        <sz val="10"/>
        <color rgb="FF000000"/>
        <rFont val="Arial Narrow"/>
        <family val="2"/>
        <charset val="238"/>
      </rPr>
      <t xml:space="preserve">.
Obračun za </t>
    </r>
    <r>
      <rPr>
        <b/>
        <sz val="10"/>
        <color rgb="FF000000"/>
        <rFont val="Arial Narrow"/>
        <family val="2"/>
        <charset val="238"/>
      </rPr>
      <t>1 m'</t>
    </r>
    <r>
      <rPr>
        <sz val="10"/>
        <color rgb="FF000000"/>
        <rFont val="Arial Narrow"/>
        <family val="2"/>
        <charset val="238"/>
      </rPr>
      <t>.</t>
    </r>
  </si>
  <si>
    <t>1.52</t>
  </si>
  <si>
    <r>
      <rPr>
        <sz val="10"/>
        <color rgb="FF000000"/>
        <rFont val="Arial Narrow"/>
        <family val="2"/>
        <charset val="238"/>
      </rPr>
      <t xml:space="preserve">Zemeljska in gradbena dela za izvedbo cevi in jaškov pod </t>
    </r>
    <r>
      <rPr>
        <b/>
        <sz val="10"/>
        <color rgb="FF000000"/>
        <rFont val="Arial Narrow"/>
        <family val="2"/>
        <charset val="238"/>
      </rPr>
      <t>zelenimi</t>
    </r>
    <r>
      <rPr>
        <sz val="10"/>
        <color rgb="FF000000"/>
        <rFont val="Arial Narrow"/>
        <family val="2"/>
        <charset val="238"/>
      </rPr>
      <t xml:space="preserve"> površinami - izkop </t>
    </r>
    <r>
      <rPr>
        <b/>
        <sz val="10"/>
        <color rgb="FF000000"/>
        <rFont val="Arial Narrow"/>
        <family val="2"/>
        <charset val="238"/>
      </rPr>
      <t>ročno 100 % in strojno 0 %</t>
    </r>
    <r>
      <rPr>
        <sz val="10"/>
        <color rgb="FF000000"/>
        <rFont val="Arial Narrow"/>
        <family val="2"/>
        <charset val="238"/>
      </rPr>
      <t xml:space="preserve">. Izkop brežine se izvaja v naklonu 65° do nivoja tampona, širina dne je 40 cm in povprečna globina izkopa je 1,20 m. Izvedba peščenega nasipa za izravnavo dna jarka v debelini 10 cm in nasutje nad cevjo v debelini 20 cm s peščenim materialom granulacije 0,02 - 8 mm ter ročno zasutje z izkopanim materialom in utrjevanjem po slojih debeline 20 cm. V ceno je vključeno </t>
    </r>
    <r>
      <rPr>
        <b/>
        <sz val="10"/>
        <color rgb="FF000000"/>
        <rFont val="Arial Narrow"/>
        <family val="2"/>
        <charset val="238"/>
      </rPr>
      <t>odlaganje materiala na rob izkopa</t>
    </r>
    <r>
      <rPr>
        <sz val="10"/>
        <color rgb="FF000000"/>
        <rFont val="Arial Narrow"/>
        <family val="2"/>
        <charset val="238"/>
      </rPr>
      <t xml:space="preserve"> </t>
    </r>
    <r>
      <rPr>
        <b/>
        <sz val="10"/>
        <color rgb="FF000000"/>
        <rFont val="Arial Narrow"/>
        <family val="2"/>
        <charset val="238"/>
      </rPr>
      <t>in odvoz</t>
    </r>
    <r>
      <rPr>
        <sz val="10"/>
        <color rgb="FF000000"/>
        <rFont val="Arial Narrow"/>
        <family val="2"/>
        <charset val="238"/>
      </rPr>
      <t xml:space="preserve"> odvečnega materiala, humuziranje in zatravitev - vzpostavitev prvotnega stanja po </t>
    </r>
    <r>
      <rPr>
        <b/>
        <sz val="10"/>
        <color rgb="FF000000"/>
        <rFont val="Arial Narrow"/>
        <family val="2"/>
        <charset val="238"/>
      </rPr>
      <t>vrtovih in zelenicah</t>
    </r>
    <r>
      <rPr>
        <sz val="10"/>
        <color rgb="FF000000"/>
        <rFont val="Arial Narrow"/>
        <family val="2"/>
        <charset val="238"/>
      </rPr>
      <t xml:space="preserve">.
Obračun za </t>
    </r>
    <r>
      <rPr>
        <b/>
        <sz val="10"/>
        <color rgb="FF000000"/>
        <rFont val="Arial Narrow"/>
        <family val="2"/>
        <charset val="238"/>
      </rPr>
      <t>1 m'</t>
    </r>
    <r>
      <rPr>
        <sz val="10"/>
        <color rgb="FF000000"/>
        <rFont val="Arial Narrow"/>
        <family val="2"/>
        <charset val="238"/>
      </rPr>
      <t>.</t>
    </r>
  </si>
  <si>
    <t>1.53</t>
  </si>
  <si>
    <r>
      <rPr>
        <sz val="10"/>
        <color rgb="FF000000"/>
        <rFont val="Arial Narrow"/>
        <family val="2"/>
        <charset val="238"/>
      </rPr>
      <t xml:space="preserve">Zemeljska in gradbena dela za izvedbo cevi in jaškov pod </t>
    </r>
    <r>
      <rPr>
        <b/>
        <sz val="10"/>
        <color rgb="FF000000"/>
        <rFont val="Arial Narrow"/>
        <family val="2"/>
        <charset val="238"/>
      </rPr>
      <t>utrjenimi</t>
    </r>
    <r>
      <rPr>
        <sz val="10"/>
        <color rgb="FF000000"/>
        <rFont val="Arial Narrow"/>
        <family val="2"/>
        <charset val="238"/>
      </rPr>
      <t xml:space="preserve"> površinami - odstranitev ploščic in tlakovcev, rezanje in rušenje asfalta ter izkop </t>
    </r>
    <r>
      <rPr>
        <b/>
        <sz val="10"/>
        <color rgb="FF000000"/>
        <rFont val="Arial Narrow"/>
        <family val="2"/>
        <charset val="238"/>
      </rPr>
      <t>ročno 40 % in strojno 60 %</t>
    </r>
    <r>
      <rPr>
        <sz val="10"/>
        <color rgb="FF000000"/>
        <rFont val="Arial Narrow"/>
        <family val="2"/>
        <charset val="238"/>
      </rPr>
      <t xml:space="preserve">. Izkop brežine se izvaja v naklonu 65° do nivoja tampona, širina dna je 40 cm in povprečna globina izkopa je 1,20 m. Izvedba peščenega nasipa za izravnavo dna jarka v debelini 10 cm in nasutje nad cevjo v debelini 20 cm s peščenim materialom granulacije 0,02 - 8 mm ter strojno-ročno zasutje z izkopanim materialom in utrjevanjem po slojih debeline 20 cm do 30 cm pod končnim tlakom. Dobava in vgradnja tampona 0-32 mm, uvaljanje, izdelava finega planuma z dosipom kot podlaga za finalni tlak. V postavko je vključeno tudi </t>
    </r>
    <r>
      <rPr>
        <b/>
        <sz val="10"/>
        <color rgb="FF000000"/>
        <rFont val="Arial Narrow"/>
        <family val="2"/>
        <charset val="238"/>
      </rPr>
      <t>nakladanje in odvoz</t>
    </r>
    <r>
      <rPr>
        <sz val="10"/>
        <color rgb="FF000000"/>
        <rFont val="Arial Narrow"/>
        <family val="2"/>
        <charset val="238"/>
      </rPr>
      <t xml:space="preserve"> odvečnega materiala, polaganje tlakovcev in ploščic skupaj z dobavo manjkajočih, asfaltiranje z AC 8 surf B 70/100 A4 v debelini do 6 cm in zalivanje stikov - vzpostavitev prvotnega stanja po </t>
    </r>
    <r>
      <rPr>
        <b/>
        <sz val="10"/>
        <color rgb="FF000000"/>
        <rFont val="Arial Narrow"/>
        <family val="2"/>
        <charset val="238"/>
      </rPr>
      <t>dvoriščih in pločnikih</t>
    </r>
    <r>
      <rPr>
        <sz val="10"/>
        <color rgb="FF000000"/>
        <rFont val="Arial Narrow"/>
        <family val="2"/>
        <charset val="238"/>
      </rPr>
      <t xml:space="preserve">. V postavki je  vključen ves potreben material in delo.
Obračun za </t>
    </r>
    <r>
      <rPr>
        <b/>
        <sz val="10"/>
        <color rgb="FF000000"/>
        <rFont val="Arial Narrow"/>
        <family val="2"/>
        <charset val="238"/>
      </rPr>
      <t>1 m'</t>
    </r>
    <r>
      <rPr>
        <sz val="10"/>
        <color rgb="FF000000"/>
        <rFont val="Arial Narrow"/>
        <family val="2"/>
        <charset val="238"/>
      </rPr>
      <t>.</t>
    </r>
  </si>
  <si>
    <t>1.54</t>
  </si>
  <si>
    <r>
      <rPr>
        <sz val="10"/>
        <color rgb="FF000000"/>
        <rFont val="Arial Narrow"/>
        <family val="2"/>
        <charset val="238"/>
      </rPr>
      <t xml:space="preserve">Zemeljska in gradbena dela za izvedbo cevi in jaškov pod </t>
    </r>
    <r>
      <rPr>
        <b/>
        <sz val="10"/>
        <color rgb="FF000000"/>
        <rFont val="Arial Narrow"/>
        <family val="2"/>
        <charset val="238"/>
      </rPr>
      <t>cestnimi</t>
    </r>
    <r>
      <rPr>
        <sz val="10"/>
        <color rgb="FF000000"/>
        <rFont val="Arial Narrow"/>
        <family val="2"/>
        <charset val="238"/>
      </rPr>
      <t xml:space="preserve"> površinami - rezanje in rušenje asfalta ter izkop </t>
    </r>
    <r>
      <rPr>
        <b/>
        <sz val="10"/>
        <color rgb="FF000000"/>
        <rFont val="Arial Narrow"/>
        <family val="2"/>
        <charset val="238"/>
      </rPr>
      <t>ročno 40 % in strojno 60 %</t>
    </r>
    <r>
      <rPr>
        <sz val="10"/>
        <color rgb="FF000000"/>
        <rFont val="Arial Narrow"/>
        <family val="2"/>
        <charset val="238"/>
      </rPr>
      <t xml:space="preserve">. Izkop brežine se izvaja v naklonu 65° do nivoja tampona, širina dna je 40 cm in povprečna globina izkopa je 1,20 m. Izvedba peščenega nasipa za izravnavo dna jarka v debelini 10 cm in nasutje nad cevjo v debelini 20 cm s peščenim materialom granulacije 0,02 - 8 mm ter strojno-ročno zasutje z izkopanim materialom in utrjevanjem po slojih debeline 20 cm. Dobava in vgradnja tampona 0-32 mm, uvaljanje do potrebne nosilnosti v debelini 50 cm in izdelava finega planuma. V ceno je vključeno tudi </t>
    </r>
    <r>
      <rPr>
        <b/>
        <sz val="10"/>
        <color rgb="FF000000"/>
        <rFont val="Arial Narrow"/>
        <family val="2"/>
        <charset val="238"/>
      </rPr>
      <t>nakladanje in odvoz</t>
    </r>
    <r>
      <rPr>
        <sz val="10"/>
        <color rgb="FF000000"/>
        <rFont val="Arial Narrow"/>
        <family val="2"/>
        <charset val="238"/>
      </rPr>
      <t xml:space="preserve"> odvečnega materiala, </t>
    </r>
    <r>
      <rPr>
        <b/>
        <sz val="10"/>
        <color rgb="FF000000"/>
        <rFont val="Arial Narrow"/>
        <family val="2"/>
        <charset val="238"/>
      </rPr>
      <t>vključno z dobavo in izvedbo asfalta</t>
    </r>
    <r>
      <rPr>
        <sz val="10"/>
        <color rgb="FF000000"/>
        <rFont val="Arial Narrow"/>
        <family val="2"/>
        <charset val="238"/>
      </rPr>
      <t xml:space="preserve">. V postavki je vključen ves potreben material in delo.
Obračun za </t>
    </r>
    <r>
      <rPr>
        <b/>
        <sz val="10"/>
        <color rgb="FF000000"/>
        <rFont val="Arial Narrow"/>
        <family val="2"/>
        <charset val="238"/>
      </rPr>
      <t>1 m'</t>
    </r>
    <r>
      <rPr>
        <sz val="10"/>
        <color rgb="FF000000"/>
        <rFont val="Arial Narrow"/>
        <family val="2"/>
        <charset val="238"/>
      </rPr>
      <t>.</t>
    </r>
  </si>
  <si>
    <t>1.55</t>
  </si>
  <si>
    <r>
      <rPr>
        <sz val="10"/>
        <color rgb="FF000000"/>
        <rFont val="Arial Narrow"/>
        <family val="2"/>
        <charset val="238"/>
      </rPr>
      <t xml:space="preserve">Strojni in ročni </t>
    </r>
    <r>
      <rPr>
        <b/>
        <sz val="10"/>
        <color rgb="FF000000"/>
        <rFont val="Arial Narrow"/>
        <family val="2"/>
        <charset val="238"/>
      </rPr>
      <t>podkop</t>
    </r>
    <r>
      <rPr>
        <sz val="10"/>
        <color rgb="FF000000"/>
        <rFont val="Arial Narrow"/>
        <family val="2"/>
        <charset val="238"/>
      </rPr>
      <t xml:space="preserve"> pod ograjami, živimi mejami in podobnim.
Obračun za </t>
    </r>
    <r>
      <rPr>
        <b/>
        <sz val="10"/>
        <color rgb="FF000000"/>
        <rFont val="Arial Narrow"/>
        <family val="2"/>
        <charset val="238"/>
      </rPr>
      <t>1 kos</t>
    </r>
    <r>
      <rPr>
        <sz val="10"/>
        <color rgb="FF000000"/>
        <rFont val="Arial Narrow"/>
        <family val="2"/>
        <charset val="238"/>
      </rPr>
      <t>.</t>
    </r>
  </si>
  <si>
    <t>1.56</t>
  </si>
  <si>
    <r>
      <rPr>
        <sz val="10"/>
        <color rgb="FF000000"/>
        <rFont val="Arial Narrow"/>
        <family val="2"/>
        <charset val="238"/>
      </rPr>
      <t xml:space="preserve">Izdelava </t>
    </r>
    <r>
      <rPr>
        <b/>
        <sz val="10"/>
        <color rgb="FF000000"/>
        <rFont val="Arial Narrow"/>
        <family val="2"/>
        <charset val="238"/>
      </rPr>
      <t>vodenega podboja</t>
    </r>
    <r>
      <rPr>
        <sz val="10"/>
        <color rgb="FF000000"/>
        <rFont val="Arial Narrow"/>
        <family val="2"/>
        <charset val="238"/>
      </rPr>
      <t xml:space="preserve"> z dobavo zaščitne cevi </t>
    </r>
    <r>
      <rPr>
        <b/>
        <sz val="10"/>
        <color rgb="FF000000"/>
        <rFont val="Arial Narrow"/>
        <family val="2"/>
        <charset val="238"/>
      </rPr>
      <t>PE 63</t>
    </r>
    <r>
      <rPr>
        <sz val="10"/>
        <color rgb="FF000000"/>
        <rFont val="Arial Narrow"/>
        <family val="2"/>
        <charset val="238"/>
      </rPr>
      <t xml:space="preserve"> vključno z vsemi potrebnimi deli in izkopom jame za vrtalno garnituro in obeh straneh podboja.
Obračun za </t>
    </r>
    <r>
      <rPr>
        <b/>
        <sz val="10"/>
        <color rgb="FF000000"/>
        <rFont val="Arial Narrow"/>
        <family val="2"/>
        <charset val="238"/>
      </rPr>
      <t>1 m'</t>
    </r>
    <r>
      <rPr>
        <sz val="10"/>
        <color rgb="FF000000"/>
        <rFont val="Arial Narrow"/>
        <family val="2"/>
        <charset val="238"/>
      </rPr>
      <t>.</t>
    </r>
  </si>
  <si>
    <t>1.57</t>
  </si>
  <si>
    <r>
      <rPr>
        <b/>
        <sz val="10"/>
        <color rgb="FF000000"/>
        <rFont val="Arial Narrow"/>
        <family val="2"/>
        <charset val="238"/>
      </rPr>
      <t>Rušenje</t>
    </r>
    <r>
      <rPr>
        <sz val="10"/>
        <color rgb="FF000000"/>
        <rFont val="Arial Narrow"/>
        <family val="2"/>
        <charset val="238"/>
      </rPr>
      <t xml:space="preserve"> vseh vrst </t>
    </r>
    <r>
      <rPr>
        <b/>
        <sz val="10"/>
        <color rgb="FF000000"/>
        <rFont val="Arial Narrow"/>
        <family val="2"/>
        <charset val="238"/>
      </rPr>
      <t>betonskega tlaka</t>
    </r>
    <r>
      <rPr>
        <sz val="10"/>
        <color rgb="FF000000"/>
        <rFont val="Arial Narrow"/>
        <family val="2"/>
        <charset val="238"/>
      </rPr>
      <t xml:space="preserve"> ali obrobe v stavbah vključno z nakladanjem na kamion, razkladanjem in stroški deponije.
Obračun za </t>
    </r>
    <r>
      <rPr>
        <b/>
        <sz val="10"/>
        <color rgb="FF000000"/>
        <rFont val="Arial Narrow"/>
        <family val="2"/>
        <charset val="238"/>
      </rPr>
      <t>1 m</t>
    </r>
    <r>
      <rPr>
        <b/>
        <vertAlign val="superscript"/>
        <sz val="10"/>
        <color rgb="FF000000"/>
        <rFont val="Arial Narrow"/>
        <family val="2"/>
        <charset val="238"/>
      </rPr>
      <t>2</t>
    </r>
    <r>
      <rPr>
        <sz val="10"/>
        <color rgb="FF000000"/>
        <rFont val="Arial Narrow"/>
        <family val="2"/>
        <charset val="238"/>
      </rPr>
      <t>.</t>
    </r>
  </si>
  <si>
    <t>1.58</t>
  </si>
  <si>
    <r>
      <rPr>
        <b/>
        <sz val="10"/>
        <color rgb="FF000000"/>
        <rFont val="Arial Narrow"/>
        <family val="2"/>
        <charset val="238"/>
      </rPr>
      <t>Izdelava</t>
    </r>
    <r>
      <rPr>
        <sz val="10"/>
        <color rgb="FF000000"/>
        <rFont val="Arial Narrow"/>
        <family val="2"/>
        <charset val="238"/>
      </rPr>
      <t xml:space="preserve"> vseh vrst </t>
    </r>
    <r>
      <rPr>
        <b/>
        <sz val="10"/>
        <color rgb="FF000000"/>
        <rFont val="Arial Narrow"/>
        <family val="2"/>
        <charset val="238"/>
      </rPr>
      <t>betonskega tlaka</t>
    </r>
    <r>
      <rPr>
        <sz val="10"/>
        <color rgb="FF000000"/>
        <rFont val="Arial Narrow"/>
        <family val="2"/>
        <charset val="238"/>
      </rPr>
      <t xml:space="preserve"> ali obrobe v stavbah v debelini 10 cm. Vključeni so vsi stroški izvedbe.
Obračun za </t>
    </r>
    <r>
      <rPr>
        <b/>
        <sz val="10"/>
        <color rgb="FF000000"/>
        <rFont val="Arial Narrow"/>
        <family val="2"/>
        <charset val="238"/>
      </rPr>
      <t>1 m</t>
    </r>
    <r>
      <rPr>
        <b/>
        <vertAlign val="superscript"/>
        <sz val="10"/>
        <color rgb="FF000000"/>
        <rFont val="Arial Narrow"/>
        <family val="2"/>
        <charset val="238"/>
      </rPr>
      <t>2</t>
    </r>
    <r>
      <rPr>
        <sz val="10"/>
        <color rgb="FF000000"/>
        <rFont val="Arial Narrow"/>
        <family val="2"/>
        <charset val="238"/>
      </rPr>
      <t>.</t>
    </r>
  </si>
  <si>
    <t>1.59</t>
  </si>
  <si>
    <r>
      <rPr>
        <b/>
        <sz val="10"/>
        <color rgb="FF000000"/>
        <rFont val="Arial Narrow"/>
        <family val="2"/>
        <charset val="238"/>
      </rPr>
      <t>Izdelava preboja</t>
    </r>
    <r>
      <rPr>
        <sz val="10"/>
        <color rgb="FF000000"/>
        <rFont val="Arial Narrow"/>
        <family val="2"/>
        <charset val="238"/>
      </rPr>
      <t xml:space="preserve"> skozi temelj ali zunanjo steno objekta za cev PE 63 in sanacija površin okoli preboja ter sanacija hidro in termo izolacije.
Obračun za </t>
    </r>
    <r>
      <rPr>
        <b/>
        <sz val="10"/>
        <color rgb="FF000000"/>
        <rFont val="Arial Narrow"/>
        <family val="2"/>
        <charset val="238"/>
      </rPr>
      <t>1 kos</t>
    </r>
    <r>
      <rPr>
        <sz val="10"/>
        <color rgb="FF000000"/>
        <rFont val="Arial Narrow"/>
        <family val="2"/>
        <charset val="238"/>
      </rPr>
      <t>.</t>
    </r>
  </si>
  <si>
    <t>1.60</t>
  </si>
  <si>
    <r>
      <rPr>
        <b/>
        <sz val="10"/>
        <color rgb="FF000000"/>
        <rFont val="Arial Narrow"/>
        <family val="2"/>
        <charset val="238"/>
      </rPr>
      <t>Izdelava preboja</t>
    </r>
    <r>
      <rPr>
        <sz val="10"/>
        <color rgb="FF000000"/>
        <rFont val="Arial Narrow"/>
        <family val="2"/>
        <charset val="238"/>
      </rPr>
      <t xml:space="preserve"> skozi temelj ali zunanjo steno objekta za cev PE 110 in sanacija površin okoli preboja ter sanacija hidro in termo izolacije.
Obračun za </t>
    </r>
    <r>
      <rPr>
        <b/>
        <sz val="10"/>
        <color rgb="FF000000"/>
        <rFont val="Arial Narrow"/>
        <family val="2"/>
        <charset val="238"/>
      </rPr>
      <t>1 kos</t>
    </r>
    <r>
      <rPr>
        <sz val="10"/>
        <color rgb="FF000000"/>
        <rFont val="Arial Narrow"/>
        <family val="2"/>
        <charset val="238"/>
      </rPr>
      <t>.</t>
    </r>
  </si>
  <si>
    <t>1.61</t>
  </si>
  <si>
    <r>
      <rPr>
        <b/>
        <sz val="10"/>
        <color rgb="FF000000"/>
        <rFont val="Arial Narrow"/>
        <family val="2"/>
        <charset val="238"/>
      </rPr>
      <t>Rušenje</t>
    </r>
    <r>
      <rPr>
        <sz val="10"/>
        <color rgb="FF000000"/>
        <rFont val="Arial Narrow"/>
        <family val="2"/>
        <charset val="238"/>
      </rPr>
      <t xml:space="preserve"> betonskih robnikov </t>
    </r>
    <r>
      <rPr>
        <b/>
        <sz val="10"/>
        <color rgb="FF000000"/>
        <rFont val="Arial Narrow"/>
        <family val="2"/>
        <charset val="238"/>
      </rPr>
      <t>15/25/100</t>
    </r>
    <r>
      <rPr>
        <sz val="10"/>
        <color rgb="FF000000"/>
        <rFont val="Arial Narrow"/>
        <family val="2"/>
        <charset val="238"/>
      </rPr>
      <t xml:space="preserve"> z nakladanjem na kamion in odvozom na stalno lastno deponijo, vključno z manipulativnimi stroški in stroški deponije. Dobava in vgradnja novih betonskih robnikov </t>
    </r>
    <r>
      <rPr>
        <b/>
        <sz val="10"/>
        <color rgb="FF000000"/>
        <rFont val="Arial Narrow"/>
        <family val="2"/>
        <charset val="238"/>
      </rPr>
      <t>15/25/100</t>
    </r>
    <r>
      <rPr>
        <sz val="10"/>
        <color rgb="FF000000"/>
        <rFont val="Arial Narrow"/>
        <family val="2"/>
        <charset val="238"/>
      </rPr>
      <t xml:space="preserve"> ter postavitev v beton </t>
    </r>
    <r>
      <rPr>
        <b/>
        <sz val="10"/>
        <color rgb="FF000000"/>
        <rFont val="Arial Narrow"/>
        <family val="2"/>
        <charset val="238"/>
      </rPr>
      <t>C16/20</t>
    </r>
    <r>
      <rPr>
        <sz val="10"/>
        <color rgb="FF000000"/>
        <rFont val="Arial Narrow"/>
        <family val="2"/>
        <charset val="238"/>
      </rPr>
      <t xml:space="preserve"> s porabo 0,15 m3/m' in zalivanje stikov s cementno malto.
Obračun za </t>
    </r>
    <r>
      <rPr>
        <b/>
        <sz val="10"/>
        <color rgb="FF000000"/>
        <rFont val="Arial Narrow"/>
        <family val="2"/>
        <charset val="238"/>
      </rPr>
      <t>m'</t>
    </r>
    <r>
      <rPr>
        <sz val="10"/>
        <color rgb="FF000000"/>
        <rFont val="Arial Narrow"/>
        <family val="2"/>
        <charset val="238"/>
      </rPr>
      <t>.</t>
    </r>
  </si>
  <si>
    <t>1.62</t>
  </si>
  <si>
    <r>
      <rPr>
        <b/>
        <sz val="10"/>
        <color rgb="FF000000"/>
        <rFont val="Arial Narrow"/>
        <family val="2"/>
        <charset val="238"/>
      </rPr>
      <t>Rušenje</t>
    </r>
    <r>
      <rPr>
        <sz val="10"/>
        <color rgb="FF000000"/>
        <rFont val="Arial Narrow"/>
        <family val="2"/>
        <charset val="238"/>
      </rPr>
      <t xml:space="preserve"> betonskih robnikov </t>
    </r>
    <r>
      <rPr>
        <b/>
        <sz val="10"/>
        <color rgb="FF000000"/>
        <rFont val="Arial Narrow"/>
        <family val="2"/>
        <charset val="238"/>
      </rPr>
      <t>5/15/100</t>
    </r>
    <r>
      <rPr>
        <sz val="10"/>
        <color rgb="FF000000"/>
        <rFont val="Arial Narrow"/>
        <family val="2"/>
        <charset val="238"/>
      </rPr>
      <t xml:space="preserve"> z nakladanjem na kamion in odvozom na stalno lastno deponijo, vključno z manipulativnimi stroški in stroški deponije. Dobava in vgradnja novih betonskih robnikov </t>
    </r>
    <r>
      <rPr>
        <b/>
        <sz val="10"/>
        <color rgb="FF000000"/>
        <rFont val="Arial Narrow"/>
        <family val="2"/>
        <charset val="238"/>
      </rPr>
      <t>5/15/100</t>
    </r>
    <r>
      <rPr>
        <sz val="10"/>
        <color rgb="FF000000"/>
        <rFont val="Arial Narrow"/>
        <family val="2"/>
        <charset val="238"/>
      </rPr>
      <t xml:space="preserve"> ter postavitev v beton </t>
    </r>
    <r>
      <rPr>
        <b/>
        <sz val="10"/>
        <color rgb="FF000000"/>
        <rFont val="Arial Narrow"/>
        <family val="2"/>
        <charset val="238"/>
      </rPr>
      <t>C16/20</t>
    </r>
    <r>
      <rPr>
        <sz val="10"/>
        <color rgb="FF000000"/>
        <rFont val="Arial Narrow"/>
        <family val="2"/>
        <charset val="238"/>
      </rPr>
      <t xml:space="preserve"> s porabo 0,15 m3/m' in zalivanje stikov s cementno malto.
Obračun za </t>
    </r>
    <r>
      <rPr>
        <b/>
        <sz val="10"/>
        <color rgb="FF000000"/>
        <rFont val="Arial Narrow"/>
        <family val="2"/>
        <charset val="238"/>
      </rPr>
      <t>m'</t>
    </r>
    <r>
      <rPr>
        <sz val="10"/>
        <color rgb="FF000000"/>
        <rFont val="Arial Narrow"/>
        <family val="2"/>
        <charset val="238"/>
      </rPr>
      <t>.</t>
    </r>
  </si>
  <si>
    <t>1.63</t>
  </si>
  <si>
    <r>
      <rPr>
        <b/>
        <sz val="10"/>
        <color rgb="FF000000"/>
        <rFont val="Arial Narrow"/>
        <family val="2"/>
        <charset val="238"/>
      </rPr>
      <t>Odstranitev</t>
    </r>
    <r>
      <rPr>
        <sz val="10"/>
        <color rgb="FF000000"/>
        <rFont val="Arial Narrow"/>
        <family val="2"/>
        <charset val="238"/>
      </rPr>
      <t xml:space="preserve"> roba </t>
    </r>
    <r>
      <rPr>
        <b/>
        <sz val="10"/>
        <color rgb="FF000000"/>
        <rFont val="Arial Narrow"/>
        <family val="2"/>
        <charset val="238"/>
      </rPr>
      <t>granitnih kock</t>
    </r>
    <r>
      <rPr>
        <sz val="10"/>
        <color rgb="FF000000"/>
        <rFont val="Arial Narrow"/>
        <family val="2"/>
        <charset val="238"/>
      </rPr>
      <t xml:space="preserve"> in </t>
    </r>
    <r>
      <rPr>
        <b/>
        <sz val="10"/>
        <color rgb="FF000000"/>
        <rFont val="Arial Narrow"/>
        <family val="2"/>
        <charset val="238"/>
      </rPr>
      <t>vzpostavitev v prvotno stanje</t>
    </r>
    <r>
      <rPr>
        <sz val="10"/>
        <color rgb="FF000000"/>
        <rFont val="Arial Narrow"/>
        <family val="2"/>
        <charset val="238"/>
      </rPr>
      <t xml:space="preserve"> ob zaključku gradbenih del. Postavka vključuje dobavo in polaganje manjkajočih in ohranjenih granitnih kock, vključno s potrebnim materialom in delom.
Obračun za </t>
    </r>
    <r>
      <rPr>
        <b/>
        <sz val="10"/>
        <color rgb="FF000000"/>
        <rFont val="Arial Narrow"/>
        <family val="2"/>
        <charset val="238"/>
      </rPr>
      <t>1 m'</t>
    </r>
    <r>
      <rPr>
        <sz val="10"/>
        <color rgb="FF000000"/>
        <rFont val="Arial Narrow"/>
        <family val="2"/>
        <charset val="238"/>
      </rPr>
      <t>.</t>
    </r>
  </si>
  <si>
    <t>1.64</t>
  </si>
  <si>
    <r>
      <rPr>
        <b/>
        <sz val="10"/>
        <color rgb="FF000000"/>
        <rFont val="Arial Narrow"/>
        <family val="2"/>
        <charset val="238"/>
      </rPr>
      <t xml:space="preserve">Izdelava geodetskega posnetka </t>
    </r>
    <r>
      <rPr>
        <sz val="10"/>
        <color rgb="FF000000"/>
        <rFont val="Arial Narrow"/>
        <family val="2"/>
        <charset val="238"/>
      </rPr>
      <t xml:space="preserve">vodov od navrtalnega zasuna do objekta in vris cevi z jaški v kataster. En izvod posnetka v Gauss-Krugerjevem sistemu oziroma drugem veljavnem sistemu se odda v elektronski obliki. Izdelava geodetskega načrta po zahtevi upravljalca vodovoda in veljavni gradbeni zakonodaji.
Obračun za </t>
    </r>
    <r>
      <rPr>
        <b/>
        <sz val="10"/>
        <color rgb="FF000000"/>
        <rFont val="Arial Narrow"/>
        <family val="2"/>
        <charset val="238"/>
      </rPr>
      <t>1 m'</t>
    </r>
    <r>
      <rPr>
        <sz val="10"/>
        <color rgb="FF000000"/>
        <rFont val="Arial Narrow"/>
        <family val="2"/>
        <charset val="238"/>
      </rPr>
      <t xml:space="preserve"> dolžine hišnega priključka.</t>
    </r>
  </si>
  <si>
    <t>1.65</t>
  </si>
  <si>
    <t>ZEMELJSKA DELA HIŠNI PRIKLJUČKI</t>
  </si>
  <si>
    <t>A: GLAVNI VOD IN VEČJI PRIKLJUČKI</t>
  </si>
  <si>
    <t>2.1</t>
  </si>
  <si>
    <r>
      <rPr>
        <b/>
        <sz val="10"/>
        <color rgb="FF000000"/>
        <rFont val="Arial Narrow"/>
        <family val="2"/>
        <charset val="238"/>
      </rPr>
      <t>Prenos</t>
    </r>
    <r>
      <rPr>
        <sz val="10"/>
        <color rgb="FF000000"/>
        <rFont val="Arial Narrow"/>
        <family val="2"/>
        <charset val="238"/>
      </rPr>
      <t xml:space="preserve">, spuščanje in polaganje vseh cevi v jarek ter montaža in poravnava v vertikalni in horizontalni smeri. Obračun za </t>
    </r>
    <r>
      <rPr>
        <b/>
        <sz val="10"/>
        <color rgb="FF000000"/>
        <rFont val="Arial Narrow"/>
        <family val="2"/>
        <charset val="238"/>
      </rPr>
      <t>1 m'</t>
    </r>
    <r>
      <rPr>
        <sz val="10"/>
        <color rgb="FF000000"/>
        <rFont val="Arial Narrow"/>
        <family val="2"/>
        <charset val="238"/>
      </rPr>
      <t>.</t>
    </r>
  </si>
  <si>
    <t>2.2</t>
  </si>
  <si>
    <r>
      <rPr>
        <b/>
        <sz val="10"/>
        <color rgb="FF000000"/>
        <rFont val="Arial Narrow"/>
        <family val="2"/>
        <charset val="238"/>
      </rPr>
      <t>Demontaža obstoječih cevi</t>
    </r>
    <r>
      <rPr>
        <sz val="10"/>
        <color rgb="FF000000"/>
        <rFont val="Arial Narrow"/>
        <family val="2"/>
        <charset val="238"/>
      </rPr>
      <t xml:space="preserve"> pri novih priključkih in ukinitvah, vključno z rezanjem cevi, začasnim zapiranjem ventilov obstoječih cevi in zaporo vodooskrbe. Demontaža obstoječih cestnih kap z označevalnimi tablicami ukinjenih zasunov in hidrantov. Odvoz demontiranih delov in ukinjenih delov cevi na trajno deponijo, vključno z manipulacijskimi stroški in stroški deponije.
Obračun za </t>
    </r>
    <r>
      <rPr>
        <b/>
        <sz val="10"/>
        <color rgb="FF000000"/>
        <rFont val="Arial Narrow"/>
        <family val="2"/>
        <charset val="238"/>
      </rPr>
      <t>1 kos</t>
    </r>
    <r>
      <rPr>
        <sz val="10"/>
        <color rgb="FF000000"/>
        <rFont val="Arial Narrow"/>
        <family val="2"/>
        <charset val="238"/>
      </rPr>
      <t>.</t>
    </r>
  </si>
  <si>
    <t>2.3</t>
  </si>
  <si>
    <r>
      <rPr>
        <sz val="10"/>
        <color rgb="FF000000"/>
        <rFont val="Arial Narrow"/>
        <family val="2"/>
        <charset val="238"/>
      </rPr>
      <t>Prenos, spuščanje in montaža NL fazonskih kosov (</t>
    </r>
    <r>
      <rPr>
        <b/>
        <sz val="10"/>
        <color rgb="FF000000"/>
        <rFont val="Arial Narrow"/>
        <family val="2"/>
        <charset val="238"/>
      </rPr>
      <t>DN 50 - DN 200</t>
    </r>
    <r>
      <rPr>
        <sz val="10"/>
        <color rgb="FF000000"/>
        <rFont val="Arial Narrow"/>
        <family val="2"/>
        <charset val="238"/>
      </rPr>
      <t xml:space="preserve">). 
Obračun za </t>
    </r>
    <r>
      <rPr>
        <b/>
        <sz val="10"/>
        <color rgb="FF000000"/>
        <rFont val="Arial Narrow"/>
        <family val="2"/>
        <charset val="238"/>
      </rPr>
      <t>1 kos</t>
    </r>
    <r>
      <rPr>
        <sz val="10"/>
        <color rgb="FF000000"/>
        <rFont val="Arial Narrow"/>
        <family val="2"/>
        <charset val="238"/>
      </rPr>
      <t>.</t>
    </r>
  </si>
  <si>
    <t>2.4</t>
  </si>
  <si>
    <r>
      <rPr>
        <sz val="10"/>
        <color rgb="FF000000"/>
        <rFont val="Arial Narrow"/>
        <family val="2"/>
        <charset val="238"/>
      </rPr>
      <t xml:space="preserve">Prenos, spuščanje in montaža </t>
    </r>
    <r>
      <rPr>
        <b/>
        <sz val="10"/>
        <color rgb="FF000000"/>
        <rFont val="Arial Narrow"/>
        <family val="2"/>
        <charset val="238"/>
      </rPr>
      <t>zasunov DN 125</t>
    </r>
    <r>
      <rPr>
        <sz val="10"/>
        <color rgb="FF000000"/>
        <rFont val="Arial Narrow"/>
        <family val="2"/>
        <charset val="238"/>
      </rPr>
      <t xml:space="preserve"> z vgradno garnituro in cestno kapo s podložko.
Obračun za </t>
    </r>
    <r>
      <rPr>
        <b/>
        <sz val="10"/>
        <color rgb="FF000000"/>
        <rFont val="Arial Narrow"/>
        <family val="2"/>
        <charset val="238"/>
      </rPr>
      <t>1 kos</t>
    </r>
    <r>
      <rPr>
        <sz val="10"/>
        <color rgb="FF000000"/>
        <rFont val="Arial Narrow"/>
        <family val="2"/>
        <charset val="238"/>
      </rPr>
      <t>.</t>
    </r>
  </si>
  <si>
    <t>2.5</t>
  </si>
  <si>
    <r>
      <rPr>
        <sz val="10"/>
        <color rgb="FF000000"/>
        <rFont val="Arial Narrow"/>
        <family val="2"/>
        <charset val="238"/>
      </rPr>
      <t xml:space="preserve">Prenos, spuščanje in montaža </t>
    </r>
    <r>
      <rPr>
        <b/>
        <sz val="10"/>
        <color rgb="FF000000"/>
        <rFont val="Arial Narrow"/>
        <family val="2"/>
        <charset val="238"/>
      </rPr>
      <t>zasunov DN 80</t>
    </r>
    <r>
      <rPr>
        <sz val="10"/>
        <color rgb="FF000000"/>
        <rFont val="Arial Narrow"/>
        <family val="2"/>
        <charset val="238"/>
      </rPr>
      <t xml:space="preserve"> z vgradno garnituro in cestno kapo s podložko.
Obračun za </t>
    </r>
    <r>
      <rPr>
        <b/>
        <sz val="10"/>
        <color rgb="FF000000"/>
        <rFont val="Arial Narrow"/>
        <family val="2"/>
        <charset val="238"/>
      </rPr>
      <t>1 kos</t>
    </r>
    <r>
      <rPr>
        <sz val="10"/>
        <color rgb="FF000000"/>
        <rFont val="Arial Narrow"/>
        <family val="2"/>
        <charset val="238"/>
      </rPr>
      <t>.</t>
    </r>
  </si>
  <si>
    <t>2.6</t>
  </si>
  <si>
    <r>
      <rPr>
        <sz val="10"/>
        <color rgb="FF000000"/>
        <rFont val="Arial Narrow"/>
        <family val="2"/>
        <charset val="238"/>
      </rPr>
      <t xml:space="preserve">Prenos, spuščanje in montaža </t>
    </r>
    <r>
      <rPr>
        <b/>
        <sz val="10"/>
        <color rgb="FF000000"/>
        <rFont val="Arial Narrow"/>
        <family val="2"/>
        <charset val="238"/>
      </rPr>
      <t>zasunov DN 100</t>
    </r>
    <r>
      <rPr>
        <sz val="10"/>
        <color rgb="FF000000"/>
        <rFont val="Arial Narrow"/>
        <family val="2"/>
        <charset val="238"/>
      </rPr>
      <t xml:space="preserve"> z vgradno garnituro in cestno kapo s podložko.
Obračun za </t>
    </r>
    <r>
      <rPr>
        <b/>
        <sz val="10"/>
        <color rgb="FF000000"/>
        <rFont val="Arial Narrow"/>
        <family val="2"/>
        <charset val="238"/>
      </rPr>
      <t>1 kos</t>
    </r>
    <r>
      <rPr>
        <sz val="10"/>
        <color rgb="FF000000"/>
        <rFont val="Arial Narrow"/>
        <family val="2"/>
        <charset val="238"/>
      </rPr>
      <t>.</t>
    </r>
  </si>
  <si>
    <t>2.7</t>
  </si>
  <si>
    <r>
      <rPr>
        <b/>
        <sz val="10"/>
        <color rgb="FF000000"/>
        <rFont val="Arial Narrow"/>
        <family val="2"/>
        <charset val="238"/>
      </rPr>
      <t>Prenos</t>
    </r>
    <r>
      <rPr>
        <sz val="10"/>
        <color rgb="FF000000"/>
        <rFont val="Arial Narrow"/>
        <family val="2"/>
        <charset val="238"/>
      </rPr>
      <t xml:space="preserve">, spuščanje in montaža podtalnega ali nadtalnega </t>
    </r>
    <r>
      <rPr>
        <b/>
        <sz val="10"/>
        <color rgb="FF000000"/>
        <rFont val="Arial Narrow"/>
        <family val="2"/>
        <charset val="238"/>
      </rPr>
      <t>hidranta</t>
    </r>
    <r>
      <rPr>
        <sz val="10"/>
        <color rgb="FF000000"/>
        <rFont val="Arial Narrow"/>
        <family val="2"/>
        <charset val="238"/>
      </rPr>
      <t xml:space="preserve"> lomljive izvedbe. Prenos, spuščanje in polaganje hidrantne cevi ter poravnava v horizontalni in vertikalni smeri. Dobava in polaganje opozorilnega traku nad vodovodno cevjo do hidranta.
Obračun za </t>
    </r>
    <r>
      <rPr>
        <b/>
        <sz val="10"/>
        <color rgb="FF000000"/>
        <rFont val="Arial Narrow"/>
        <family val="2"/>
        <charset val="238"/>
      </rPr>
      <t>1 kos</t>
    </r>
    <r>
      <rPr>
        <sz val="10"/>
        <color rgb="FF000000"/>
        <rFont val="Arial Narrow"/>
        <family val="2"/>
        <charset val="238"/>
      </rPr>
      <t>.</t>
    </r>
  </si>
  <si>
    <t>2.8</t>
  </si>
  <si>
    <r>
      <rPr>
        <b/>
        <sz val="10"/>
        <color rgb="FF000000"/>
        <rFont val="Arial Narrow"/>
        <family val="2"/>
        <charset val="238"/>
      </rPr>
      <t>Demontaža</t>
    </r>
    <r>
      <rPr>
        <sz val="10"/>
        <color rgb="FF000000"/>
        <rFont val="Arial Narrow"/>
        <family val="2"/>
        <charset val="238"/>
      </rPr>
      <t xml:space="preserve"> in odvoz starega </t>
    </r>
    <r>
      <rPr>
        <b/>
        <sz val="10"/>
        <color rgb="FF000000"/>
        <rFont val="Arial Narrow"/>
        <family val="2"/>
        <charset val="238"/>
      </rPr>
      <t>hidranta</t>
    </r>
    <r>
      <rPr>
        <sz val="10"/>
        <color rgb="FF000000"/>
        <rFont val="Arial Narrow"/>
        <family val="2"/>
        <charset val="238"/>
      </rPr>
      <t xml:space="preserve"> na deponijo, vključno z vsemi manipulacijskimi stroški in stroški deponije.
Obračun za </t>
    </r>
    <r>
      <rPr>
        <b/>
        <sz val="10"/>
        <color rgb="FF000000"/>
        <rFont val="Arial Narrow"/>
        <family val="2"/>
        <charset val="238"/>
      </rPr>
      <t>1 kos</t>
    </r>
    <r>
      <rPr>
        <sz val="10"/>
        <color rgb="FF000000"/>
        <rFont val="Arial Narrow"/>
        <family val="2"/>
        <charset val="238"/>
      </rPr>
      <t>.</t>
    </r>
  </si>
  <si>
    <t>2.9</t>
  </si>
  <si>
    <r>
      <rPr>
        <b/>
        <sz val="10"/>
        <color rgb="FF000000"/>
        <rFont val="Arial Narrow"/>
        <family val="2"/>
        <charset val="238"/>
      </rPr>
      <t>Prenos</t>
    </r>
    <r>
      <rPr>
        <sz val="10"/>
        <color rgb="FF000000"/>
        <rFont val="Arial Narrow"/>
        <family val="2"/>
        <charset val="238"/>
      </rPr>
      <t xml:space="preserve">, spuščanje in montaža </t>
    </r>
    <r>
      <rPr>
        <b/>
        <sz val="10"/>
        <color rgb="FF000000"/>
        <rFont val="Arial Narrow"/>
        <family val="2"/>
        <charset val="238"/>
      </rPr>
      <t>odzračevalne garniture</t>
    </r>
    <r>
      <rPr>
        <sz val="10"/>
        <color rgb="FF000000"/>
        <rFont val="Arial Narrow"/>
        <family val="2"/>
        <charset val="238"/>
      </rPr>
      <t xml:space="preserve"> (podzemna izvedba s cestno kapo).
Obračun za </t>
    </r>
    <r>
      <rPr>
        <b/>
        <sz val="10"/>
        <color rgb="FF000000"/>
        <rFont val="Arial Narrow"/>
        <family val="2"/>
        <charset val="238"/>
      </rPr>
      <t>1 kos</t>
    </r>
    <r>
      <rPr>
        <sz val="10"/>
        <color rgb="FF000000"/>
        <rFont val="Arial Narrow"/>
        <family val="2"/>
        <charset val="238"/>
      </rPr>
      <t>.</t>
    </r>
  </si>
  <si>
    <t>2.10</t>
  </si>
  <si>
    <t>2.11</t>
  </si>
  <si>
    <r>
      <rPr>
        <b/>
        <sz val="10"/>
        <color rgb="FF000000"/>
        <rFont val="Arial Narrow"/>
        <family val="2"/>
        <charset val="238"/>
      </rPr>
      <t>Prenos</t>
    </r>
    <r>
      <rPr>
        <sz val="10"/>
        <color rgb="FF000000"/>
        <rFont val="Arial Narrow"/>
        <family val="2"/>
        <charset val="238"/>
      </rPr>
      <t xml:space="preserve">, spuščanje in montaža zobčastih </t>
    </r>
    <r>
      <rPr>
        <b/>
        <sz val="10"/>
        <color rgb="FF000000"/>
        <rFont val="Arial Narrow"/>
        <family val="2"/>
        <charset val="238"/>
      </rPr>
      <t>spojk</t>
    </r>
    <r>
      <rPr>
        <sz val="10"/>
        <color rgb="FF000000"/>
        <rFont val="Arial Narrow"/>
        <family val="2"/>
        <charset val="238"/>
      </rPr>
      <t xml:space="preserve">, maxi quick spojk in univerzalnih spojk.
Obračun za </t>
    </r>
    <r>
      <rPr>
        <b/>
        <sz val="10"/>
        <color rgb="FF000000"/>
        <rFont val="Arial Narrow"/>
        <family val="2"/>
        <charset val="238"/>
      </rPr>
      <t>1 kos</t>
    </r>
    <r>
      <rPr>
        <sz val="10"/>
        <color rgb="FF000000"/>
        <rFont val="Arial Narrow"/>
        <family val="2"/>
        <charset val="238"/>
      </rPr>
      <t>.</t>
    </r>
  </si>
  <si>
    <t>2.12</t>
  </si>
  <si>
    <r>
      <rPr>
        <sz val="10"/>
        <color rgb="FF000000"/>
        <rFont val="Arial Narrow"/>
        <family val="2"/>
        <charset val="238"/>
      </rPr>
      <t xml:space="preserve">Izvedba </t>
    </r>
    <r>
      <rPr>
        <b/>
        <sz val="10"/>
        <color rgb="FF000000"/>
        <rFont val="Arial Narrow"/>
        <family val="2"/>
        <charset val="238"/>
      </rPr>
      <t>tlačnega preizkusa</t>
    </r>
    <r>
      <rPr>
        <sz val="10"/>
        <color rgb="FF000000"/>
        <rFont val="Arial Narrow"/>
        <family val="2"/>
        <charset val="238"/>
      </rPr>
      <t xml:space="preserve"> cevovoda do </t>
    </r>
    <r>
      <rPr>
        <b/>
        <sz val="10"/>
        <color rgb="FF000000"/>
        <rFont val="Arial Narrow"/>
        <family val="2"/>
        <charset val="238"/>
      </rPr>
      <t>DN 250</t>
    </r>
    <r>
      <rPr>
        <sz val="10"/>
        <color rgb="FF000000"/>
        <rFont val="Arial Narrow"/>
        <family val="2"/>
        <charset val="238"/>
      </rPr>
      <t xml:space="preserve"> v skladu s standardom EN 805 in zahtevami upravljalca vodovoda.
Obračun za </t>
    </r>
    <r>
      <rPr>
        <b/>
        <sz val="10"/>
        <color rgb="FF000000"/>
        <rFont val="Arial Narrow"/>
        <family val="2"/>
        <charset val="238"/>
      </rPr>
      <t xml:space="preserve">1 m' </t>
    </r>
    <r>
      <rPr>
        <sz val="10"/>
        <color rgb="FF000000"/>
        <rFont val="Arial Narrow"/>
        <family val="2"/>
        <charset val="238"/>
      </rPr>
      <t>voda.</t>
    </r>
  </si>
  <si>
    <t>2.13</t>
  </si>
  <si>
    <r>
      <rPr>
        <b/>
        <sz val="10"/>
        <color rgb="FF000000"/>
        <rFont val="Arial Narrow"/>
        <family val="2"/>
        <charset val="238"/>
      </rPr>
      <t>Dezinfekcija</t>
    </r>
    <r>
      <rPr>
        <sz val="10"/>
        <color rgb="FF000000"/>
        <rFont val="Arial Narrow"/>
        <family val="2"/>
        <charset val="238"/>
      </rPr>
      <t xml:space="preserve"> cevovoda do </t>
    </r>
    <r>
      <rPr>
        <b/>
        <sz val="10"/>
        <color rgb="FF000000"/>
        <rFont val="Arial Narrow"/>
        <family val="2"/>
        <charset val="238"/>
      </rPr>
      <t>DN 250</t>
    </r>
    <r>
      <rPr>
        <sz val="10"/>
        <color rgb="FF000000"/>
        <rFont val="Arial Narrow"/>
        <family val="2"/>
        <charset val="238"/>
      </rPr>
      <t xml:space="preserve"> pred izvedbo prevezav in vključitvijo v obratovanje. Postavka vključuje izpiranje cevovoda in pridobitev dokazila o ustreznosti kvalitete vode.
Obračun za </t>
    </r>
    <r>
      <rPr>
        <b/>
        <sz val="10"/>
        <color rgb="FF000000"/>
        <rFont val="Arial Narrow"/>
        <family val="2"/>
        <charset val="238"/>
      </rPr>
      <t>1 m'</t>
    </r>
    <r>
      <rPr>
        <sz val="10"/>
        <color rgb="FF000000"/>
        <rFont val="Arial Narrow"/>
        <family val="2"/>
        <charset val="238"/>
      </rPr>
      <t>.</t>
    </r>
  </si>
  <si>
    <t>2.14</t>
  </si>
  <si>
    <r>
      <rPr>
        <sz val="10"/>
        <color rgb="FF000000"/>
        <rFont val="Arial Narrow"/>
        <family val="2"/>
        <charset val="238"/>
      </rPr>
      <t xml:space="preserve">Nabava in </t>
    </r>
    <r>
      <rPr>
        <b/>
        <sz val="10"/>
        <color rgb="FF000000"/>
        <rFont val="Arial Narrow"/>
        <family val="2"/>
        <charset val="238"/>
      </rPr>
      <t>polaganje označevalnega traku</t>
    </r>
    <r>
      <rPr>
        <sz val="10"/>
        <color rgb="FF000000"/>
        <rFont val="Arial Narrow"/>
        <family val="2"/>
        <charset val="238"/>
      </rPr>
      <t xml:space="preserve"> nad vodovodnimi cevmi.
Obračun za </t>
    </r>
    <r>
      <rPr>
        <b/>
        <sz val="10"/>
        <color rgb="FF000000"/>
        <rFont val="Arial Narrow"/>
        <family val="2"/>
        <charset val="238"/>
      </rPr>
      <t>1 m'</t>
    </r>
    <r>
      <rPr>
        <sz val="10"/>
        <color rgb="FF000000"/>
        <rFont val="Arial Narrow"/>
        <family val="2"/>
        <charset val="238"/>
      </rPr>
      <t>.</t>
    </r>
  </si>
  <si>
    <t>2.15</t>
  </si>
  <si>
    <r>
      <rPr>
        <b/>
        <sz val="10"/>
        <color rgb="FF000000"/>
        <rFont val="Arial Narrow"/>
        <family val="2"/>
        <charset val="238"/>
      </rPr>
      <t>Nabava</t>
    </r>
    <r>
      <rPr>
        <sz val="10"/>
        <color rgb="FF000000"/>
        <rFont val="Arial Narrow"/>
        <family val="2"/>
        <charset val="238"/>
      </rPr>
      <t xml:space="preserve">, dobava in montaža </t>
    </r>
    <r>
      <rPr>
        <b/>
        <sz val="10"/>
        <color rgb="FF000000"/>
        <rFont val="Arial Narrow"/>
        <family val="2"/>
        <charset val="238"/>
      </rPr>
      <t>tablic</t>
    </r>
    <r>
      <rPr>
        <sz val="10"/>
        <color rgb="FF000000"/>
        <rFont val="Arial Narrow"/>
        <family val="2"/>
        <charset val="238"/>
      </rPr>
      <t xml:space="preserve"> za označevanje podtalnih hidrantov, zračnikov in zasunov.
Obračun za </t>
    </r>
    <r>
      <rPr>
        <b/>
        <sz val="10"/>
        <color rgb="FF000000"/>
        <rFont val="Arial Narrow"/>
        <family val="2"/>
        <charset val="238"/>
      </rPr>
      <t>1 kos</t>
    </r>
    <r>
      <rPr>
        <sz val="10"/>
        <color rgb="FF000000"/>
        <rFont val="Arial Narrow"/>
        <family val="2"/>
        <charset val="238"/>
      </rPr>
      <t>.</t>
    </r>
  </si>
  <si>
    <t>2.16</t>
  </si>
  <si>
    <r>
      <rPr>
        <b/>
        <sz val="10"/>
        <color rgb="FF000000"/>
        <rFont val="Arial Narrow"/>
        <family val="2"/>
        <charset val="238"/>
      </rPr>
      <t xml:space="preserve">Montaža PE d 63 </t>
    </r>
    <r>
      <rPr>
        <sz val="10"/>
        <color rgb="FF000000"/>
        <rFont val="Arial Narrow"/>
        <family val="2"/>
        <charset val="238"/>
      </rPr>
      <t xml:space="preserve">cevi za </t>
    </r>
    <r>
      <rPr>
        <b/>
        <sz val="10"/>
        <color rgb="FF000000"/>
        <rFont val="Arial Narrow"/>
        <family val="2"/>
        <charset val="238"/>
      </rPr>
      <t>provizorij</t>
    </r>
    <r>
      <rPr>
        <sz val="10"/>
        <color rgb="FF000000"/>
        <rFont val="Arial Narrow"/>
        <family val="2"/>
        <charset val="238"/>
      </rPr>
      <t xml:space="preserve">, odcep </t>
    </r>
    <r>
      <rPr>
        <b/>
        <sz val="10"/>
        <color rgb="FF000000"/>
        <rFont val="Arial Narrow"/>
        <family val="2"/>
        <charset val="238"/>
      </rPr>
      <t>s cevi DN 200</t>
    </r>
    <r>
      <rPr>
        <sz val="10"/>
        <color rgb="FF000000"/>
        <rFont val="Arial Narrow"/>
        <family val="2"/>
        <charset val="238"/>
      </rPr>
      <t xml:space="preserve">, po odsekih ob trasi za začasno napajanje objektov v času prekinitve vodovodne cevi zaradi prevezav in priključitvijo hišnih priključkov ob trasi. Postavka vključuje tudi montažo vseh potrebnih spojk in demontažo cevi za provizorij po končanih delih.
Obračun za komplet izvedbo del po </t>
    </r>
    <r>
      <rPr>
        <b/>
        <sz val="10"/>
        <color rgb="FF000000"/>
        <rFont val="Arial Narrow"/>
        <family val="2"/>
        <charset val="238"/>
      </rPr>
      <t>1 m'</t>
    </r>
    <r>
      <rPr>
        <sz val="10"/>
        <color rgb="FF000000"/>
        <rFont val="Arial Narrow"/>
        <family val="2"/>
        <charset val="238"/>
      </rPr>
      <t>.</t>
    </r>
  </si>
  <si>
    <t>2.17</t>
  </si>
  <si>
    <t>MONTAŽNA DELA GLAVNI VOD</t>
  </si>
  <si>
    <r>
      <rPr>
        <sz val="10"/>
        <color rgb="FF000000"/>
        <rFont val="Arial Narrow"/>
        <family val="2"/>
        <charset val="238"/>
      </rPr>
      <t xml:space="preserve">Prenos, spuščanje in montaža vodovodne cevi </t>
    </r>
    <r>
      <rPr>
        <b/>
        <sz val="10"/>
        <color rgb="FF000000"/>
        <rFont val="Arial Narrow"/>
        <family val="2"/>
        <charset val="238"/>
      </rPr>
      <t>PE 100 d 32x3 mm v zaščitno cev PE 80 d 63</t>
    </r>
    <r>
      <rPr>
        <sz val="10"/>
        <color rgb="FF000000"/>
        <rFont val="Arial Narrow"/>
        <family val="2"/>
        <charset val="238"/>
      </rPr>
      <t xml:space="preserve"> s tesnilnimi zamaški, vključno s prevezavo na ločno spojko pri zasunu in armaturo v merilnem mestu, kjer se obnavlja celotna trasa.
Obračun za </t>
    </r>
    <r>
      <rPr>
        <b/>
        <sz val="10"/>
        <color rgb="FF000000"/>
        <rFont val="Arial Narrow"/>
        <family val="2"/>
        <charset val="238"/>
      </rPr>
      <t>1 m'</t>
    </r>
    <r>
      <rPr>
        <sz val="10"/>
        <color rgb="FF000000"/>
        <rFont val="Arial Narrow"/>
        <family val="2"/>
        <charset val="238"/>
      </rPr>
      <t>.</t>
    </r>
  </si>
  <si>
    <t>2.18</t>
  </si>
  <si>
    <r>
      <rPr>
        <sz val="10"/>
        <color rgb="FF000000"/>
        <rFont val="Arial Narrow"/>
        <family val="2"/>
        <charset val="238"/>
      </rPr>
      <t xml:space="preserve">Prenos, spuščanje in montaža vodovodne cevi </t>
    </r>
    <r>
      <rPr>
        <b/>
        <sz val="10"/>
        <color rgb="FF000000"/>
        <rFont val="Arial Narrow"/>
        <family val="2"/>
        <charset val="238"/>
      </rPr>
      <t>PE 100 d 63</t>
    </r>
    <r>
      <rPr>
        <sz val="10"/>
        <color rgb="FF000000"/>
        <rFont val="Arial Narrow"/>
        <family val="2"/>
        <charset val="238"/>
      </rPr>
      <t xml:space="preserve"> na peščeno posteljico po navodilih projektanta in izvajalca.
Obračun za 1 m'.</t>
    </r>
  </si>
  <si>
    <t>2.19</t>
  </si>
  <si>
    <r>
      <rPr>
        <sz val="10"/>
        <color rgb="FF000000"/>
        <rFont val="Arial Narrow"/>
        <family val="2"/>
        <charset val="238"/>
      </rPr>
      <t xml:space="preserve">Montaža univerzalnega navrtalnega zasuna za cevovod </t>
    </r>
    <r>
      <rPr>
        <b/>
        <sz val="10"/>
        <color rgb="FF000000"/>
        <rFont val="Arial Narrow"/>
        <family val="2"/>
        <charset val="238"/>
      </rPr>
      <t>NL DN 200</t>
    </r>
    <r>
      <rPr>
        <sz val="10"/>
        <color rgb="FF000000"/>
        <rFont val="Arial Narrow"/>
        <family val="2"/>
        <charset val="238"/>
      </rPr>
      <t xml:space="preserve"> z montažo vgradne garniture in cestne kape z betonsko podložko, vključno z vrtljivim kosom ISO fiting </t>
    </r>
    <r>
      <rPr>
        <b/>
        <sz val="10"/>
        <color rgb="FF000000"/>
        <rFont val="Arial Narrow"/>
        <family val="2"/>
        <charset val="238"/>
      </rPr>
      <t>fi 6/4"/1"</t>
    </r>
    <r>
      <rPr>
        <sz val="10"/>
        <color rgb="FF000000"/>
        <rFont val="Arial Narrow"/>
        <family val="2"/>
        <charset val="238"/>
      </rPr>
      <t xml:space="preserve"> in prehodno ločno spojko </t>
    </r>
    <r>
      <rPr>
        <b/>
        <sz val="10"/>
        <color rgb="FF000000"/>
        <rFont val="Arial Narrow"/>
        <family val="2"/>
        <charset val="238"/>
      </rPr>
      <t>d 32</t>
    </r>
    <r>
      <rPr>
        <sz val="10"/>
        <color rgb="FF000000"/>
        <rFont val="Arial Narrow"/>
        <family val="2"/>
        <charset val="238"/>
      </rPr>
      <t xml:space="preserve"> za PE cev za prevezavo.
Obračun za </t>
    </r>
    <r>
      <rPr>
        <b/>
        <sz val="10"/>
        <color rgb="FF000000"/>
        <rFont val="Arial Narrow"/>
        <family val="2"/>
        <charset val="238"/>
      </rPr>
      <t>1 kos</t>
    </r>
    <r>
      <rPr>
        <sz val="10"/>
        <color rgb="FF000000"/>
        <rFont val="Arial Narrow"/>
        <family val="2"/>
        <charset val="238"/>
      </rPr>
      <t>.</t>
    </r>
  </si>
  <si>
    <t>2.20</t>
  </si>
  <si>
    <r>
      <rPr>
        <sz val="10"/>
        <color rgb="FF000000"/>
        <rFont val="Arial Narrow"/>
        <family val="2"/>
        <charset val="238"/>
      </rPr>
      <t xml:space="preserve">Montaža univerzalnega navrtalnega zasuna za cevovod </t>
    </r>
    <r>
      <rPr>
        <b/>
        <sz val="10"/>
        <color rgb="FF000000"/>
        <rFont val="Arial Narrow"/>
        <family val="2"/>
        <charset val="238"/>
      </rPr>
      <t>NL DN 80</t>
    </r>
    <r>
      <rPr>
        <sz val="10"/>
        <color rgb="FF000000"/>
        <rFont val="Arial Narrow"/>
        <family val="2"/>
        <charset val="238"/>
      </rPr>
      <t xml:space="preserve"> z montažo vgradne garniture in cestne kape z betonsko podložko, vključno z vrtljivim kosom ISO fiting </t>
    </r>
    <r>
      <rPr>
        <b/>
        <sz val="10"/>
        <color rgb="FF000000"/>
        <rFont val="Arial Narrow"/>
        <family val="2"/>
        <charset val="238"/>
      </rPr>
      <t>fi 6/4"/1"</t>
    </r>
    <r>
      <rPr>
        <sz val="10"/>
        <color rgb="FF000000"/>
        <rFont val="Arial Narrow"/>
        <family val="2"/>
        <charset val="238"/>
      </rPr>
      <t xml:space="preserve"> in prehodno ločno spojko </t>
    </r>
    <r>
      <rPr>
        <b/>
        <sz val="10"/>
        <color rgb="FF000000"/>
        <rFont val="Arial Narrow"/>
        <family val="2"/>
        <charset val="238"/>
      </rPr>
      <t>d 32</t>
    </r>
    <r>
      <rPr>
        <sz val="10"/>
        <color rgb="FF000000"/>
        <rFont val="Arial Narrow"/>
        <family val="2"/>
        <charset val="238"/>
      </rPr>
      <t xml:space="preserve"> za PE cev za prevezavo.
Obračun za </t>
    </r>
    <r>
      <rPr>
        <b/>
        <sz val="10"/>
        <color rgb="FF000000"/>
        <rFont val="Arial Narrow"/>
        <family val="2"/>
        <charset val="238"/>
      </rPr>
      <t>1 kos</t>
    </r>
    <r>
      <rPr>
        <sz val="10"/>
        <color rgb="FF000000"/>
        <rFont val="Arial Narrow"/>
        <family val="2"/>
        <charset val="238"/>
      </rPr>
      <t>.</t>
    </r>
  </si>
  <si>
    <t>2.21</t>
  </si>
  <si>
    <r>
      <rPr>
        <sz val="10"/>
        <color rgb="FF000000"/>
        <rFont val="Arial Narrow"/>
        <family val="2"/>
        <charset val="238"/>
      </rPr>
      <t xml:space="preserve">Montaža  navrtalnega zasuna za cevovod PE d 63 z montažo vgradne garniture in cestne kape z betonsko podložko, vključno z vrtljivim kosom ISO fiting </t>
    </r>
    <r>
      <rPr>
        <b/>
        <sz val="10"/>
        <color rgb="FF000000"/>
        <rFont val="Arial Narrow"/>
        <family val="2"/>
        <charset val="238"/>
      </rPr>
      <t>fi 6/4"/1"</t>
    </r>
    <r>
      <rPr>
        <sz val="10"/>
        <color rgb="FF000000"/>
        <rFont val="Arial Narrow"/>
        <family val="2"/>
        <charset val="238"/>
      </rPr>
      <t xml:space="preserve"> in prehodno ločno spojko </t>
    </r>
    <r>
      <rPr>
        <b/>
        <sz val="10"/>
        <color rgb="FF000000"/>
        <rFont val="Arial Narrow"/>
        <family val="2"/>
        <charset val="238"/>
      </rPr>
      <t>d 32</t>
    </r>
    <r>
      <rPr>
        <sz val="10"/>
        <color rgb="FF000000"/>
        <rFont val="Arial Narrow"/>
        <family val="2"/>
        <charset val="238"/>
      </rPr>
      <t xml:space="preserve"> za PE cev za prevezavo.
Obračun za </t>
    </r>
    <r>
      <rPr>
        <b/>
        <sz val="10"/>
        <color rgb="FF000000"/>
        <rFont val="Arial Narrow"/>
        <family val="2"/>
        <charset val="238"/>
      </rPr>
      <t>1 kos</t>
    </r>
    <r>
      <rPr>
        <sz val="10"/>
        <color rgb="FF000000"/>
        <rFont val="Arial Narrow"/>
        <family val="2"/>
        <charset val="238"/>
      </rPr>
      <t>.</t>
    </r>
  </si>
  <si>
    <t>2.22</t>
  </si>
  <si>
    <r>
      <rPr>
        <sz val="10"/>
        <color rgb="FF000000"/>
        <rFont val="Arial Narrow"/>
        <family val="2"/>
        <charset val="238"/>
      </rPr>
      <t xml:space="preserve">Montaža  navrtalnega zasuna za cevovod PE d 125 z montažo vgradne garniture in cestne kape z betonsko podložko, vključno z vrtljivim kosom ISO fiting </t>
    </r>
    <r>
      <rPr>
        <b/>
        <sz val="10"/>
        <color rgb="FF000000"/>
        <rFont val="Arial Narrow"/>
        <family val="2"/>
        <charset val="238"/>
      </rPr>
      <t>fi 6/4"/2"</t>
    </r>
    <r>
      <rPr>
        <sz val="10"/>
        <color rgb="FF000000"/>
        <rFont val="Arial Narrow"/>
        <family val="2"/>
        <charset val="238"/>
      </rPr>
      <t xml:space="preserve"> in prehodno ločno spojko </t>
    </r>
    <r>
      <rPr>
        <b/>
        <sz val="10"/>
        <color rgb="FF000000"/>
        <rFont val="Arial Narrow"/>
        <family val="2"/>
        <charset val="238"/>
      </rPr>
      <t>d 63</t>
    </r>
    <r>
      <rPr>
        <sz val="10"/>
        <color rgb="FF000000"/>
        <rFont val="Arial Narrow"/>
        <family val="2"/>
        <charset val="238"/>
      </rPr>
      <t xml:space="preserve"> za PE cev d 63.
Obračun za </t>
    </r>
    <r>
      <rPr>
        <b/>
        <sz val="10"/>
        <color rgb="FF000000"/>
        <rFont val="Arial Narrow"/>
        <family val="2"/>
        <charset val="238"/>
      </rPr>
      <t>1 kos</t>
    </r>
    <r>
      <rPr>
        <sz val="10"/>
        <color rgb="FF000000"/>
        <rFont val="Arial Narrow"/>
        <family val="2"/>
        <charset val="238"/>
      </rPr>
      <t>.</t>
    </r>
  </si>
  <si>
    <t>2.23</t>
  </si>
  <si>
    <r>
      <rPr>
        <b/>
        <sz val="10"/>
        <color rgb="FF000000"/>
        <rFont val="Arial Narrow"/>
        <family val="2"/>
        <charset val="238"/>
      </rPr>
      <t>Demontaža stare in vgradnja nove</t>
    </r>
    <r>
      <rPr>
        <sz val="10"/>
        <color rgb="FF000000"/>
        <rFont val="Arial Narrow"/>
        <family val="2"/>
        <charset val="238"/>
      </rPr>
      <t xml:space="preserve"> garniture in cestne kape z betonsko podložko.
Obračun za </t>
    </r>
    <r>
      <rPr>
        <b/>
        <sz val="10"/>
        <color rgb="FF000000"/>
        <rFont val="Arial Narrow"/>
        <family val="2"/>
        <charset val="238"/>
      </rPr>
      <t>1 kos</t>
    </r>
    <r>
      <rPr>
        <sz val="10"/>
        <color rgb="FF000000"/>
        <rFont val="Arial Narrow"/>
        <family val="2"/>
        <charset val="238"/>
      </rPr>
      <t>.</t>
    </r>
  </si>
  <si>
    <t xml:space="preserve">kos </t>
  </si>
  <si>
    <t>2.24</t>
  </si>
  <si>
    <r>
      <rPr>
        <b/>
        <sz val="10"/>
        <color rgb="FF000000"/>
        <rFont val="Arial Narrow"/>
        <family val="2"/>
        <charset val="238"/>
      </rPr>
      <t>Demontaža</t>
    </r>
    <r>
      <rPr>
        <sz val="10"/>
        <color rgb="FF000000"/>
        <rFont val="Arial Narrow"/>
        <family val="2"/>
        <charset val="238"/>
      </rPr>
      <t xml:space="preserve"> obstoječih spojnih kosov, krogelnih pip fi 1", krogelnih pip z izpustom fi 1" in prehodnih spojk PE d 32 v starem vodomernem mestu ter </t>
    </r>
    <r>
      <rPr>
        <b/>
        <sz val="10"/>
        <color rgb="FF000000"/>
        <rFont val="Arial Narrow"/>
        <family val="2"/>
        <charset val="238"/>
      </rPr>
      <t>montaža vodomera v nov vodomerni jašek</t>
    </r>
    <r>
      <rPr>
        <sz val="10"/>
        <color rgb="FF000000"/>
        <rFont val="Arial Narrow"/>
        <family val="2"/>
        <charset val="238"/>
      </rPr>
      <t xml:space="preserve">. Postavka vključuje tudi dobavo in montažo novih spojnih kosov in cevi za povezavo v starem jašku oz. v objektu ter </t>
    </r>
    <r>
      <rPr>
        <b/>
        <sz val="10"/>
        <color rgb="FF000000"/>
        <rFont val="Arial Narrow"/>
        <family val="2"/>
        <charset val="238"/>
      </rPr>
      <t>blindiranje</t>
    </r>
    <r>
      <rPr>
        <sz val="10"/>
        <color rgb="FF000000"/>
        <rFont val="Arial Narrow"/>
        <family val="2"/>
        <charset val="238"/>
      </rPr>
      <t xml:space="preserve"> starega priključka.
Obračun za </t>
    </r>
    <r>
      <rPr>
        <b/>
        <sz val="10"/>
        <color rgb="FF000000"/>
        <rFont val="Arial Narrow"/>
        <family val="2"/>
        <charset val="238"/>
      </rPr>
      <t>1 kos</t>
    </r>
    <r>
      <rPr>
        <sz val="10"/>
        <color rgb="FF000000"/>
        <rFont val="Arial Narrow"/>
        <family val="2"/>
        <charset val="238"/>
      </rPr>
      <t>.</t>
    </r>
  </si>
  <si>
    <t>2.25</t>
  </si>
  <si>
    <r>
      <rPr>
        <b/>
        <sz val="10"/>
        <color rgb="FF000000"/>
        <rFont val="Arial Narrow"/>
        <family val="2"/>
        <charset val="238"/>
      </rPr>
      <t xml:space="preserve">Demontaža obstoječih spojnih kosov, zasunov, vodomerov dn 40,dn 50/20, dn 80/20  ter prehodnih spojk   v starem vodomernem mestu  ter montaža vodomera v nov vodomerni jašek ter dobava in montaža  novih spojnih kosov in cevi  za povezavo v starem </t>
    </r>
    <r>
      <rPr>
        <sz val="10"/>
        <color rgb="FF000000"/>
        <rFont val="Arial Narrow"/>
        <family val="2"/>
        <charset val="238"/>
      </rPr>
      <t xml:space="preserve">jašku oz. v objektu ter </t>
    </r>
    <r>
      <rPr>
        <b/>
        <sz val="10"/>
        <color rgb="FF000000"/>
        <rFont val="Arial Narrow"/>
        <family val="2"/>
        <charset val="238"/>
      </rPr>
      <t>blindiranje</t>
    </r>
    <r>
      <rPr>
        <sz val="10"/>
        <color rgb="FF000000"/>
        <rFont val="Arial Narrow"/>
        <family val="2"/>
        <charset val="238"/>
      </rPr>
      <t xml:space="preserve"> starega priključka- za bloke.
Obračun za </t>
    </r>
    <r>
      <rPr>
        <b/>
        <sz val="10"/>
        <color rgb="FF000000"/>
        <rFont val="Arial Narrow"/>
        <family val="2"/>
        <charset val="238"/>
      </rPr>
      <t>1 kos</t>
    </r>
    <r>
      <rPr>
        <sz val="10"/>
        <color rgb="FF000000"/>
        <rFont val="Arial Narrow"/>
        <family val="2"/>
        <charset val="238"/>
      </rPr>
      <t>.</t>
    </r>
  </si>
  <si>
    <t>2.26</t>
  </si>
  <si>
    <r>
      <rPr>
        <b/>
        <sz val="10"/>
        <color rgb="FF000000"/>
        <rFont val="Arial Narrow"/>
        <family val="2"/>
        <charset val="238"/>
      </rPr>
      <t>Montaža tipskega PEHD zunanjega termo vodomernega jaška DN 1200 mm -tipski jašek ZA KOMBINIRANI VODOMER DN 50/20 -PO DETAJLU IZ PROJEKTA, vključno vsa zemeljska ter montažna dela s potrebnim materialom.</t>
    </r>
    <r>
      <rPr>
        <sz val="10"/>
        <color rgb="FF000000"/>
        <rFont val="Arial Narrow"/>
        <family val="2"/>
        <charset val="238"/>
      </rPr>
      <t xml:space="preserve">.
Obračun za </t>
    </r>
    <r>
      <rPr>
        <b/>
        <sz val="10"/>
        <color rgb="FF000000"/>
        <rFont val="Arial Narrow"/>
        <family val="2"/>
        <charset val="238"/>
      </rPr>
      <t>1 kos</t>
    </r>
    <r>
      <rPr>
        <sz val="10"/>
        <color rgb="FF000000"/>
        <rFont val="Arial Narrow"/>
        <family val="2"/>
        <charset val="238"/>
      </rPr>
      <t>.</t>
    </r>
  </si>
  <si>
    <t>2.27</t>
  </si>
  <si>
    <r>
      <rPr>
        <b/>
        <sz val="10"/>
        <color rgb="FF000000"/>
        <rFont val="Arial Narrow"/>
        <family val="2"/>
        <charset val="238"/>
      </rPr>
      <t>Montaža tipskega PEHD zunanjega termo vodomernega jaška DN 800 mm -tipski jašek ZA VODOMER DN 40, vključno vsa zemeljska ter montažna dela s potrebnim materialom.</t>
    </r>
    <r>
      <rPr>
        <sz val="10"/>
        <color rgb="FF000000"/>
        <rFont val="Arial Narrow"/>
        <family val="2"/>
        <charset val="238"/>
      </rPr>
      <t xml:space="preserve">.
Obračun za </t>
    </r>
    <r>
      <rPr>
        <b/>
        <sz val="10"/>
        <color rgb="FF000000"/>
        <rFont val="Arial Narrow"/>
        <family val="2"/>
        <charset val="238"/>
      </rPr>
      <t>1 kos</t>
    </r>
    <r>
      <rPr>
        <sz val="10"/>
        <color rgb="FF000000"/>
        <rFont val="Arial Narrow"/>
        <family val="2"/>
        <charset val="238"/>
      </rPr>
      <t>.</t>
    </r>
  </si>
  <si>
    <t>2.28</t>
  </si>
  <si>
    <r>
      <rPr>
        <sz val="10"/>
        <color rgb="FF000000"/>
        <rFont val="Arial Narrow"/>
        <family val="2"/>
        <charset val="238"/>
      </rPr>
      <t xml:space="preserve">Montaža tipskega </t>
    </r>
    <r>
      <rPr>
        <b/>
        <sz val="10"/>
        <color rgb="FF000000"/>
        <rFont val="Arial Narrow"/>
        <family val="2"/>
        <charset val="238"/>
      </rPr>
      <t>PEHD zunanjega termo jaška DN 500</t>
    </r>
    <r>
      <rPr>
        <sz val="10"/>
        <color rgb="FF000000"/>
        <rFont val="Arial Narrow"/>
        <family val="2"/>
        <charset val="238"/>
      </rPr>
      <t xml:space="preserve">,     h = 100 cm, </t>
    </r>
    <r>
      <rPr>
        <b/>
        <sz val="10"/>
        <color rgb="FF000000"/>
        <rFont val="Arial Narrow"/>
        <family val="2"/>
        <charset val="238"/>
      </rPr>
      <t>po detajlu iz projekta</t>
    </r>
    <r>
      <rPr>
        <sz val="10"/>
        <color rgb="FF000000"/>
        <rFont val="Arial Narrow"/>
        <family val="2"/>
        <charset val="238"/>
      </rPr>
      <t xml:space="preserve">, vključno z vsemi zemeljskimi in montažnimi deli in potrebnim materialom.
Obračun za </t>
    </r>
    <r>
      <rPr>
        <b/>
        <sz val="10"/>
        <color rgb="FF000000"/>
        <rFont val="Arial Narrow"/>
        <family val="2"/>
        <charset val="238"/>
      </rPr>
      <t>1 kos</t>
    </r>
    <r>
      <rPr>
        <sz val="10"/>
        <color rgb="FF000000"/>
        <rFont val="Arial Narrow"/>
        <family val="2"/>
        <charset val="238"/>
      </rPr>
      <t>.</t>
    </r>
  </si>
  <si>
    <t>2.29</t>
  </si>
  <si>
    <r>
      <rPr>
        <sz val="10"/>
        <color rgb="FF000000"/>
        <rFont val="Arial Narrow"/>
        <family val="2"/>
        <charset val="238"/>
      </rPr>
      <t xml:space="preserve">Dobava in montaža </t>
    </r>
    <r>
      <rPr>
        <b/>
        <sz val="10"/>
        <color rgb="FF000000"/>
        <rFont val="Arial Narrow"/>
        <family val="2"/>
        <charset val="238"/>
      </rPr>
      <t>nadomestne povezave cevi (pocinkana izolirana cev 3/4")</t>
    </r>
    <r>
      <rPr>
        <sz val="10"/>
        <color rgb="FF000000"/>
        <rFont val="Arial Narrow"/>
        <family val="2"/>
        <charset val="238"/>
      </rPr>
      <t xml:space="preserve"> ter vzpostavitev prvotnega stanja po prevezavi cevi. Cena zajema dobavo, izdelavo, vse potrebne fazonske kose, toplotno izolacijo, prevrtanje skozi notranje zidove, pritrjevanje in delovne odre.
Obračun za </t>
    </r>
    <r>
      <rPr>
        <b/>
        <sz val="10"/>
        <color rgb="FF000000"/>
        <rFont val="Arial Narrow"/>
        <family val="2"/>
        <charset val="238"/>
      </rPr>
      <t>1 m'</t>
    </r>
    <r>
      <rPr>
        <sz val="10"/>
        <color rgb="FF000000"/>
        <rFont val="Arial Narrow"/>
        <family val="2"/>
        <charset val="238"/>
      </rPr>
      <t>.</t>
    </r>
  </si>
  <si>
    <t>2.30</t>
  </si>
  <si>
    <r>
      <rPr>
        <sz val="10"/>
        <color rgb="FF000000"/>
        <rFont val="Arial Narrow"/>
        <family val="2"/>
        <charset val="238"/>
      </rPr>
      <t xml:space="preserve">Dobava in montaža </t>
    </r>
    <r>
      <rPr>
        <b/>
        <sz val="10"/>
        <color rgb="FF000000"/>
        <rFont val="Arial Narrow"/>
        <family val="2"/>
        <charset val="238"/>
      </rPr>
      <t>nadomestne povezave cevi (izolirana alumplast cev 3/4")</t>
    </r>
    <r>
      <rPr>
        <sz val="10"/>
        <color rgb="FF000000"/>
        <rFont val="Arial Narrow"/>
        <family val="2"/>
        <charset val="238"/>
      </rPr>
      <t xml:space="preserve"> ter vzpostavitev prvotnega stanja po prevezavi. Cena zajema dobavo, izdelavo, vse potrebne fazonske kose, toplotno izolacijo, prevrtanje skozi notranje zidove, pritrjevanje in delovne odre.
Obračun za </t>
    </r>
    <r>
      <rPr>
        <b/>
        <sz val="10"/>
        <color rgb="FF000000"/>
        <rFont val="Arial Narrow"/>
        <family val="2"/>
        <charset val="238"/>
      </rPr>
      <t>1 m'</t>
    </r>
    <r>
      <rPr>
        <sz val="10"/>
        <color rgb="FF000000"/>
        <rFont val="Arial Narrow"/>
        <family val="2"/>
        <charset val="238"/>
      </rPr>
      <t>.</t>
    </r>
  </si>
  <si>
    <t>2.32</t>
  </si>
  <si>
    <r>
      <rPr>
        <sz val="10"/>
        <color rgb="FF000000"/>
        <rFont val="Arial Narrow"/>
        <family val="2"/>
        <charset val="238"/>
      </rPr>
      <t xml:space="preserve">Dobava in vgradnja </t>
    </r>
    <r>
      <rPr>
        <b/>
        <sz val="10"/>
        <color rgb="FF000000"/>
        <rFont val="Arial Narrow"/>
        <family val="2"/>
        <charset val="238"/>
      </rPr>
      <t>alumplast cevi 3/4" v obstoječo</t>
    </r>
    <r>
      <rPr>
        <sz val="10"/>
        <color rgb="FF000000"/>
        <rFont val="Arial Narrow"/>
        <family val="2"/>
        <charset val="238"/>
      </rPr>
      <t xml:space="preserve"> PE cev kot zaščitno, vključno z vsemi spoji in navezavo.
Obračun za </t>
    </r>
    <r>
      <rPr>
        <b/>
        <sz val="10"/>
        <color rgb="FF000000"/>
        <rFont val="Arial Narrow"/>
        <family val="2"/>
        <charset val="238"/>
      </rPr>
      <t>1 m'</t>
    </r>
    <r>
      <rPr>
        <sz val="10"/>
        <color rgb="FF000000"/>
        <rFont val="Arial Narrow"/>
        <family val="2"/>
        <charset val="238"/>
      </rPr>
      <t>.</t>
    </r>
  </si>
  <si>
    <t>2.33</t>
  </si>
  <si>
    <r>
      <rPr>
        <sz val="10"/>
        <color rgb="FF000000"/>
        <rFont val="Arial Narrow"/>
        <family val="2"/>
        <charset val="238"/>
      </rPr>
      <t xml:space="preserve">Dobava in montaža </t>
    </r>
    <r>
      <rPr>
        <b/>
        <sz val="10"/>
        <color rgb="FF000000"/>
        <rFont val="Arial Narrow"/>
        <family val="2"/>
        <charset val="238"/>
      </rPr>
      <t>nadomestne povezave cevi (pocinkana izolirana cev 6/4")</t>
    </r>
    <r>
      <rPr>
        <sz val="10"/>
        <color rgb="FF000000"/>
        <rFont val="Arial Narrow"/>
        <family val="2"/>
        <charset val="238"/>
      </rPr>
      <t xml:space="preserve"> ter vzpostavitev prvotnega stanja po prevezavi cevi. Cena zajema dobavo, izdelavo, vse potrebne fazonske kose, toplotno izolacijo, prevrtanje skozi notranje zidove, pritrjevanje in delovne odre.
Obračun za </t>
    </r>
    <r>
      <rPr>
        <b/>
        <sz val="10"/>
        <color rgb="FF000000"/>
        <rFont val="Arial Narrow"/>
        <family val="2"/>
        <charset val="238"/>
      </rPr>
      <t>1 m'</t>
    </r>
    <r>
      <rPr>
        <sz val="10"/>
        <color rgb="FF000000"/>
        <rFont val="Arial Narrow"/>
        <family val="2"/>
        <charset val="238"/>
      </rPr>
      <t>.</t>
    </r>
  </si>
  <si>
    <t>2.34</t>
  </si>
  <si>
    <r>
      <rPr>
        <sz val="10"/>
        <color rgb="FF000000"/>
        <rFont val="Arial Narrow"/>
        <family val="2"/>
        <charset val="238"/>
      </rPr>
      <t xml:space="preserve">Dobava in vgradnja </t>
    </r>
    <r>
      <rPr>
        <b/>
        <sz val="10"/>
        <color rgb="FF000000"/>
        <rFont val="Arial Narrow"/>
        <family val="2"/>
        <charset val="238"/>
      </rPr>
      <t xml:space="preserve">zaščitne cevi skozi steno in po objektu-bloku. 
</t>
    </r>
    <r>
      <rPr>
        <sz val="10"/>
        <color rgb="FF000000"/>
        <rFont val="Arial Narrow"/>
        <family val="2"/>
        <charset val="238"/>
      </rPr>
      <t xml:space="preserve">Obračun za </t>
    </r>
    <r>
      <rPr>
        <b/>
        <sz val="10"/>
        <color rgb="FF000000"/>
        <rFont val="Arial Narrow"/>
        <family val="2"/>
        <charset val="238"/>
      </rPr>
      <t>1 m'</t>
    </r>
    <r>
      <rPr>
        <sz val="10"/>
        <color rgb="FF000000"/>
        <rFont val="Arial Narrow"/>
        <family val="2"/>
        <charset val="238"/>
      </rPr>
      <t>.</t>
    </r>
  </si>
  <si>
    <t>2.35</t>
  </si>
  <si>
    <r>
      <rPr>
        <b/>
        <sz val="10"/>
        <color rgb="FF000000"/>
        <rFont val="Arial Narrow"/>
        <family val="2"/>
        <charset val="238"/>
      </rPr>
      <t>Izpiranje</t>
    </r>
    <r>
      <rPr>
        <sz val="10"/>
        <color rgb="FF000000"/>
        <rFont val="Arial Narrow"/>
        <family val="2"/>
        <charset val="238"/>
      </rPr>
      <t xml:space="preserve"> cevi priključkov.
Obračun za </t>
    </r>
    <r>
      <rPr>
        <b/>
        <sz val="10"/>
        <color rgb="FF000000"/>
        <rFont val="Arial Narrow"/>
        <family val="2"/>
        <charset val="238"/>
      </rPr>
      <t>1 m'</t>
    </r>
    <r>
      <rPr>
        <sz val="10"/>
        <color rgb="FF000000"/>
        <rFont val="Arial Narrow"/>
        <family val="2"/>
        <charset val="238"/>
      </rPr>
      <t>.</t>
    </r>
  </si>
  <si>
    <t>2.36</t>
  </si>
  <si>
    <r>
      <rPr>
        <sz val="10"/>
        <color rgb="FF000000"/>
        <rFont val="Arial Narrow"/>
        <family val="2"/>
        <charset val="238"/>
      </rPr>
      <t xml:space="preserve">Nabava in polaganje </t>
    </r>
    <r>
      <rPr>
        <b/>
        <sz val="10"/>
        <color rgb="FF000000"/>
        <rFont val="Arial Narrow"/>
        <family val="2"/>
        <charset val="238"/>
      </rPr>
      <t>signalnega traku</t>
    </r>
    <r>
      <rPr>
        <sz val="10"/>
        <color rgb="FF000000"/>
        <rFont val="Arial Narrow"/>
        <family val="2"/>
        <charset val="238"/>
      </rPr>
      <t xml:space="preserve"> nad cevmi priključkov.
Obračun za </t>
    </r>
    <r>
      <rPr>
        <b/>
        <sz val="10"/>
        <color rgb="FF000000"/>
        <rFont val="Arial Narrow"/>
        <family val="2"/>
        <charset val="238"/>
      </rPr>
      <t>1 m'</t>
    </r>
    <r>
      <rPr>
        <sz val="10"/>
        <color rgb="FF000000"/>
        <rFont val="Arial Narrow"/>
        <family val="2"/>
        <charset val="238"/>
      </rPr>
      <t>.</t>
    </r>
  </si>
  <si>
    <t>2.37</t>
  </si>
  <si>
    <r>
      <rPr>
        <b/>
        <sz val="10"/>
        <color rgb="FF000000"/>
        <rFont val="Arial Narrow"/>
        <family val="2"/>
        <charset val="238"/>
      </rPr>
      <t>Ostala dodatna in nepredvidena dela</t>
    </r>
    <r>
      <rPr>
        <sz val="10"/>
        <color rgb="FF000000"/>
        <rFont val="Arial Narrow"/>
        <family val="2"/>
        <charset val="238"/>
      </rPr>
      <t xml:space="preserve">. Obračun stroškov po dejanskih stroških porabe časa in materiala po vpisu v gradbeni dnevnik. Stroški so ocenjeni na </t>
    </r>
    <r>
      <rPr>
        <b/>
        <sz val="10"/>
        <color rgb="FF000000"/>
        <rFont val="Arial Narrow"/>
        <family val="2"/>
        <charset val="238"/>
      </rPr>
      <t>20 %</t>
    </r>
    <r>
      <rPr>
        <sz val="10"/>
        <color rgb="FF000000"/>
        <rFont val="Arial Narrow"/>
        <family val="2"/>
        <charset val="238"/>
      </rPr>
      <t xml:space="preserve"> vrednosti montažnih del.</t>
    </r>
  </si>
  <si>
    <t>MONTAŽNA DELA HIŠNI PRIKLJUČKI</t>
  </si>
  <si>
    <r>
      <rPr>
        <sz val="12"/>
        <rFont val="Arial Narrow"/>
        <family val="2"/>
        <charset val="238"/>
      </rPr>
      <t xml:space="preserve">CEVI: </t>
    </r>
    <r>
      <rPr>
        <sz val="11"/>
        <rFont val="Arial Narrow"/>
        <family val="2"/>
        <charset val="238"/>
      </rPr>
      <t xml:space="preserve"> SIST EN 545:2010, C40</t>
    </r>
  </si>
  <si>
    <t>V ceni NL cevi so všteta potrebna standardna tesnila in Vi tesnila.</t>
  </si>
  <si>
    <r>
      <rPr>
        <sz val="10"/>
        <color rgb="FF000000"/>
        <rFont val="Arial Narrow"/>
        <family val="2"/>
        <charset val="238"/>
      </rPr>
      <t xml:space="preserve">NL cev, </t>
    </r>
    <r>
      <rPr>
        <b/>
        <sz val="10"/>
        <color rgb="FF000000"/>
        <rFont val="Arial Narrow"/>
        <family val="2"/>
        <charset val="238"/>
      </rPr>
      <t>STD</t>
    </r>
    <r>
      <rPr>
        <sz val="10"/>
        <color rgb="FF000000"/>
        <rFont val="Arial Narrow"/>
        <family val="2"/>
        <charset val="238"/>
      </rPr>
      <t xml:space="preserve"> spoj, l = 6 m, </t>
    </r>
    <r>
      <rPr>
        <b/>
        <sz val="10"/>
        <color rgb="FF000000"/>
        <rFont val="Arial Narrow"/>
        <family val="2"/>
        <charset val="238"/>
      </rPr>
      <t>DN 200</t>
    </r>
  </si>
  <si>
    <r>
      <rPr>
        <sz val="10"/>
        <color rgb="FF000000"/>
        <rFont val="Arial Narrow"/>
        <family val="2"/>
        <charset val="238"/>
      </rPr>
      <t xml:space="preserve">NL cev, </t>
    </r>
    <r>
      <rPr>
        <b/>
        <sz val="10"/>
        <color rgb="FF000000"/>
        <rFont val="Arial Narrow"/>
        <family val="2"/>
        <charset val="238"/>
      </rPr>
      <t>STD Vi</t>
    </r>
    <r>
      <rPr>
        <sz val="10"/>
        <color rgb="FF000000"/>
        <rFont val="Arial Narrow"/>
        <family val="2"/>
        <charset val="238"/>
      </rPr>
      <t xml:space="preserve"> spoj, l = 6 m, </t>
    </r>
    <r>
      <rPr>
        <b/>
        <sz val="10"/>
        <color rgb="FF000000"/>
        <rFont val="Arial Narrow"/>
        <family val="2"/>
        <charset val="238"/>
      </rPr>
      <t>DN 200</t>
    </r>
  </si>
  <si>
    <r>
      <rPr>
        <sz val="10"/>
        <color rgb="FF000000"/>
        <rFont val="Arial Narrow"/>
        <family val="2"/>
        <charset val="238"/>
      </rPr>
      <t xml:space="preserve">NL cev, </t>
    </r>
    <r>
      <rPr>
        <b/>
        <sz val="10"/>
        <color rgb="FF000000"/>
        <rFont val="Arial Narrow"/>
        <family val="2"/>
        <charset val="238"/>
      </rPr>
      <t>STD</t>
    </r>
    <r>
      <rPr>
        <sz val="10"/>
        <color rgb="FF000000"/>
        <rFont val="Arial Narrow"/>
        <family val="2"/>
        <charset val="238"/>
      </rPr>
      <t xml:space="preserve"> spoj, l = 6 m, </t>
    </r>
    <r>
      <rPr>
        <b/>
        <sz val="10"/>
        <color rgb="FF000000"/>
        <rFont val="Arial Narrow"/>
        <family val="2"/>
        <charset val="238"/>
      </rPr>
      <t>DN 80</t>
    </r>
  </si>
  <si>
    <r>
      <rPr>
        <sz val="10"/>
        <color rgb="FF000000"/>
        <rFont val="Arial Narrow"/>
        <family val="2"/>
        <charset val="238"/>
      </rPr>
      <t xml:space="preserve">Vodovodne cevi </t>
    </r>
    <r>
      <rPr>
        <b/>
        <sz val="10"/>
        <color rgb="FF000000"/>
        <rFont val="Arial Narrow"/>
        <family val="2"/>
        <charset val="238"/>
      </rPr>
      <t>PE 100 d 125x11,4 mm</t>
    </r>
  </si>
  <si>
    <r>
      <rPr>
        <sz val="10"/>
        <color rgb="FF000000"/>
        <rFont val="Arial Narrow"/>
        <family val="2"/>
        <charset val="238"/>
      </rPr>
      <t xml:space="preserve">NL cev, </t>
    </r>
    <r>
      <rPr>
        <b/>
        <sz val="10"/>
        <color rgb="FF000000"/>
        <rFont val="Arial Narrow"/>
        <family val="2"/>
        <charset val="238"/>
      </rPr>
      <t>vmesni</t>
    </r>
    <r>
      <rPr>
        <sz val="10"/>
        <color rgb="FF000000"/>
        <rFont val="Arial Narrow"/>
        <family val="2"/>
        <charset val="238"/>
      </rPr>
      <t xml:space="preserve"> ravni kos, L = 1 m, </t>
    </r>
    <r>
      <rPr>
        <b/>
        <sz val="10"/>
        <color rgb="FF000000"/>
        <rFont val="Arial Narrow"/>
        <family val="2"/>
        <charset val="238"/>
      </rPr>
      <t>DN 200</t>
    </r>
  </si>
  <si>
    <r>
      <rPr>
        <sz val="10"/>
        <color rgb="FF000000"/>
        <rFont val="Arial Narrow"/>
        <family val="2"/>
        <charset val="238"/>
      </rPr>
      <t xml:space="preserve">NL cev, </t>
    </r>
    <r>
      <rPr>
        <b/>
        <sz val="10"/>
        <color rgb="FF000000"/>
        <rFont val="Arial Narrow"/>
        <family val="2"/>
        <charset val="238"/>
      </rPr>
      <t>vmesni</t>
    </r>
    <r>
      <rPr>
        <sz val="10"/>
        <color rgb="FF000000"/>
        <rFont val="Arial Narrow"/>
        <family val="2"/>
        <charset val="238"/>
      </rPr>
      <t xml:space="preserve"> ravni kos, L =1 m, </t>
    </r>
    <r>
      <rPr>
        <b/>
        <sz val="10"/>
        <color rgb="FF000000"/>
        <rFont val="Arial Narrow"/>
        <family val="2"/>
        <charset val="238"/>
      </rPr>
      <t>DN 80</t>
    </r>
  </si>
  <si>
    <r>
      <rPr>
        <sz val="10"/>
        <color rgb="FF000000"/>
        <rFont val="Arial Narrow"/>
        <family val="2"/>
        <charset val="238"/>
      </rPr>
      <t xml:space="preserve">Vodovodne cevi </t>
    </r>
    <r>
      <rPr>
        <b/>
        <sz val="10"/>
        <color rgb="FF000000"/>
        <rFont val="Arial Narrow"/>
        <family val="2"/>
        <charset val="238"/>
      </rPr>
      <t>PE d 90x8,2 mm</t>
    </r>
  </si>
  <si>
    <t>NL FAZONSKI KOSI:</t>
  </si>
  <si>
    <t>V ceni NL fazonskih kosov so všteta vsa potrebna tesnila. V ceni NL kosov, spojnih kosov in armaturah na prirobnico so všteta vsa potrebna tesnila in vijačni material.</t>
  </si>
  <si>
    <r>
      <rPr>
        <sz val="10"/>
        <color rgb="FF000000"/>
        <rFont val="Arial Narrow"/>
        <family val="2"/>
        <charset val="238"/>
      </rPr>
      <t xml:space="preserve">E kos, </t>
    </r>
    <r>
      <rPr>
        <b/>
        <sz val="10"/>
        <color rgb="FF000000"/>
        <rFont val="Arial Narrow"/>
        <family val="2"/>
        <charset val="238"/>
      </rPr>
      <t>DN 200</t>
    </r>
    <r>
      <rPr>
        <sz val="10"/>
        <color rgb="FF000000"/>
        <rFont val="Arial Narrow"/>
        <family val="2"/>
        <charset val="238"/>
      </rPr>
      <t>, PN 10</t>
    </r>
  </si>
  <si>
    <r>
      <rPr>
        <sz val="10"/>
        <color rgb="FF000000"/>
        <rFont val="Arial Narrow"/>
        <family val="2"/>
        <charset val="238"/>
      </rPr>
      <t xml:space="preserve">F kos z vrtljivo prirobnico, </t>
    </r>
    <r>
      <rPr>
        <b/>
        <sz val="10"/>
        <color rgb="FF000000"/>
        <rFont val="Arial Narrow"/>
        <family val="2"/>
        <charset val="238"/>
      </rPr>
      <t>DN 80</t>
    </r>
    <r>
      <rPr>
        <sz val="10"/>
        <color rgb="FF000000"/>
        <rFont val="Arial Narrow"/>
        <family val="2"/>
        <charset val="238"/>
      </rPr>
      <t>, PN 10</t>
    </r>
  </si>
  <si>
    <r>
      <rPr>
        <sz val="10"/>
        <color rgb="FF000000"/>
        <rFont val="Arial Narrow"/>
        <family val="2"/>
        <charset val="238"/>
      </rPr>
      <t xml:space="preserve">E kos, </t>
    </r>
    <r>
      <rPr>
        <b/>
        <sz val="10"/>
        <color rgb="FF000000"/>
        <rFont val="Arial Narrow"/>
        <family val="2"/>
        <charset val="238"/>
      </rPr>
      <t>DN 80</t>
    </r>
    <r>
      <rPr>
        <sz val="10"/>
        <color rgb="FF000000"/>
        <rFont val="Arial Narrow"/>
        <family val="2"/>
        <charset val="238"/>
      </rPr>
      <t>, PN 10</t>
    </r>
  </si>
  <si>
    <r>
      <rPr>
        <sz val="10"/>
        <color rgb="FF000000"/>
        <rFont val="Arial Narrow"/>
        <family val="2"/>
        <charset val="238"/>
      </rPr>
      <t xml:space="preserve">N kos, </t>
    </r>
    <r>
      <rPr>
        <b/>
        <sz val="10"/>
        <color rgb="FF000000"/>
        <rFont val="Arial Narrow"/>
        <family val="2"/>
        <charset val="238"/>
      </rPr>
      <t>DN 80</t>
    </r>
    <r>
      <rPr>
        <sz val="10"/>
        <color rgb="FF000000"/>
        <rFont val="Arial Narrow"/>
        <family val="2"/>
        <charset val="238"/>
      </rPr>
      <t>, PN 10</t>
    </r>
  </si>
  <si>
    <r>
      <rPr>
        <sz val="10"/>
        <color rgb="FF000000"/>
        <rFont val="Arial Narrow"/>
        <family val="2"/>
        <charset val="238"/>
      </rPr>
      <t xml:space="preserve">T kos z vrtljivo prirobnico, </t>
    </r>
    <r>
      <rPr>
        <b/>
        <sz val="10"/>
        <color rgb="FF000000"/>
        <rFont val="Arial Narrow"/>
        <family val="2"/>
        <charset val="238"/>
      </rPr>
      <t>DN 125x80</t>
    </r>
    <r>
      <rPr>
        <sz val="10"/>
        <color rgb="FF000000"/>
        <rFont val="Arial Narrow"/>
        <family val="2"/>
        <charset val="238"/>
      </rPr>
      <t>, PN 10</t>
    </r>
  </si>
  <si>
    <r>
      <rPr>
        <sz val="10"/>
        <color rgb="FF000000"/>
        <rFont val="Arial Narrow"/>
        <family val="2"/>
        <charset val="238"/>
      </rPr>
      <t xml:space="preserve">FFR kos, </t>
    </r>
    <r>
      <rPr>
        <b/>
        <sz val="10"/>
        <color rgb="FF000000"/>
        <rFont val="Arial Narrow"/>
        <family val="2"/>
        <charset val="238"/>
      </rPr>
      <t>DN 200/150</t>
    </r>
    <r>
      <rPr>
        <sz val="10"/>
        <color rgb="FF000000"/>
        <rFont val="Arial Narrow"/>
        <family val="2"/>
        <charset val="238"/>
      </rPr>
      <t>, PN 10</t>
    </r>
  </si>
  <si>
    <r>
      <rPr>
        <sz val="10"/>
        <color rgb="FF000000"/>
        <rFont val="Arial Narrow"/>
        <family val="2"/>
        <charset val="238"/>
      </rPr>
      <t xml:space="preserve">FFR kos, </t>
    </r>
    <r>
      <rPr>
        <b/>
        <sz val="10"/>
        <color rgb="FF000000"/>
        <rFont val="Arial Narrow"/>
        <family val="2"/>
        <charset val="238"/>
      </rPr>
      <t>DN 80/50</t>
    </r>
    <r>
      <rPr>
        <sz val="10"/>
        <color rgb="FF000000"/>
        <rFont val="Arial Narrow"/>
        <family val="2"/>
        <charset val="238"/>
      </rPr>
      <t>, PN 10</t>
    </r>
  </si>
  <si>
    <r>
      <rPr>
        <sz val="10"/>
        <color rgb="FF000000"/>
        <rFont val="Arial Narrow"/>
        <family val="2"/>
        <charset val="238"/>
      </rPr>
      <t xml:space="preserve">FFR kos, </t>
    </r>
    <r>
      <rPr>
        <b/>
        <sz val="10"/>
        <color rgb="FF000000"/>
        <rFont val="Arial Narrow"/>
        <family val="2"/>
        <charset val="238"/>
      </rPr>
      <t>DN 50/40</t>
    </r>
    <r>
      <rPr>
        <sz val="10"/>
        <color rgb="FF000000"/>
        <rFont val="Arial Narrow"/>
        <family val="2"/>
        <charset val="238"/>
      </rPr>
      <t>, PN 10</t>
    </r>
  </si>
  <si>
    <r>
      <rPr>
        <sz val="10"/>
        <color rgb="FF000000"/>
        <rFont val="Arial Narrow"/>
        <family val="2"/>
        <charset val="238"/>
      </rPr>
      <t xml:space="preserve">MMA kos, </t>
    </r>
    <r>
      <rPr>
        <b/>
        <sz val="10"/>
        <color rgb="FF000000"/>
        <rFont val="Arial Narrow"/>
        <family val="2"/>
        <charset val="238"/>
      </rPr>
      <t>Vi spoj, DN 200x125</t>
    </r>
    <r>
      <rPr>
        <sz val="10"/>
        <color rgb="FF000000"/>
        <rFont val="Arial Narrow"/>
        <family val="2"/>
        <charset val="238"/>
      </rPr>
      <t>, PN 10</t>
    </r>
  </si>
  <si>
    <r>
      <rPr>
        <sz val="10"/>
        <color rgb="FF000000"/>
        <rFont val="Arial Narrow"/>
        <family val="2"/>
        <charset val="238"/>
      </rPr>
      <t xml:space="preserve">MMA kos, </t>
    </r>
    <r>
      <rPr>
        <b/>
        <sz val="10"/>
        <color rgb="FF000000"/>
        <rFont val="Arial Narrow"/>
        <family val="2"/>
        <charset val="238"/>
      </rPr>
      <t>Vi spoj, DN 200x100</t>
    </r>
    <r>
      <rPr>
        <sz val="10"/>
        <color rgb="FF000000"/>
        <rFont val="Arial Narrow"/>
        <family val="2"/>
        <charset val="238"/>
      </rPr>
      <t>, PN 10</t>
    </r>
  </si>
  <si>
    <r>
      <rPr>
        <sz val="10"/>
        <color rgb="FF000000"/>
        <rFont val="Arial Narrow"/>
        <family val="2"/>
        <charset val="238"/>
      </rPr>
      <t xml:space="preserve">MMA kos, </t>
    </r>
    <r>
      <rPr>
        <b/>
        <sz val="10"/>
        <color rgb="FF000000"/>
        <rFont val="Arial Narrow"/>
        <family val="2"/>
        <charset val="238"/>
      </rPr>
      <t>Vi spoj, DN 200x80</t>
    </r>
    <r>
      <rPr>
        <sz val="10"/>
        <color rgb="FF000000"/>
        <rFont val="Arial Narrow"/>
        <family val="2"/>
        <charset val="238"/>
      </rPr>
      <t>, PN 10</t>
    </r>
  </si>
  <si>
    <r>
      <rPr>
        <sz val="10"/>
        <color rgb="FF000000"/>
        <rFont val="Arial Narrow"/>
        <family val="2"/>
        <charset val="238"/>
      </rPr>
      <t xml:space="preserve">MMK kos 45°, </t>
    </r>
    <r>
      <rPr>
        <b/>
        <sz val="10"/>
        <color rgb="FF000000"/>
        <rFont val="Arial Narrow"/>
        <family val="2"/>
        <charset val="238"/>
      </rPr>
      <t>Vi spoj, DN 200</t>
    </r>
  </si>
  <si>
    <r>
      <rPr>
        <sz val="10"/>
        <color rgb="FF000000"/>
        <rFont val="Arial Narrow"/>
        <family val="2"/>
        <charset val="238"/>
      </rPr>
      <t xml:space="preserve">MMK kos 22,5°, </t>
    </r>
    <r>
      <rPr>
        <b/>
        <sz val="10"/>
        <color rgb="FF000000"/>
        <rFont val="Arial Narrow"/>
        <family val="2"/>
        <charset val="238"/>
      </rPr>
      <t>Vi spoj, DN 200</t>
    </r>
  </si>
  <si>
    <r>
      <rPr>
        <sz val="10"/>
        <color rgb="FF000000"/>
        <rFont val="Arial Narrow"/>
        <family val="2"/>
        <charset val="238"/>
      </rPr>
      <t xml:space="preserve">MMK kos 11,25°, </t>
    </r>
    <r>
      <rPr>
        <b/>
        <sz val="10"/>
        <color rgb="FF000000"/>
        <rFont val="Arial Narrow"/>
        <family val="2"/>
        <charset val="238"/>
      </rPr>
      <t>Vi spoj, DN 200</t>
    </r>
  </si>
  <si>
    <r>
      <rPr>
        <sz val="10"/>
        <color rgb="FF000000"/>
        <rFont val="Arial Narrow"/>
        <family val="2"/>
        <charset val="238"/>
      </rPr>
      <t xml:space="preserve">MMQ, </t>
    </r>
    <r>
      <rPr>
        <b/>
        <sz val="10"/>
        <color rgb="FF000000"/>
        <rFont val="Arial Narrow"/>
        <family val="2"/>
        <charset val="238"/>
      </rPr>
      <t>Vi spoj, DN 80</t>
    </r>
  </si>
  <si>
    <t>VODOVODNE ARMATURE</t>
  </si>
  <si>
    <r>
      <rPr>
        <b/>
        <sz val="10"/>
        <color rgb="FF000000"/>
        <rFont val="Arial Narrow"/>
        <family val="2"/>
        <charset val="238"/>
      </rPr>
      <t>Zasun</t>
    </r>
    <r>
      <rPr>
        <sz val="10"/>
        <color rgb="FF000000"/>
        <rFont val="Arial Narrow"/>
        <family val="2"/>
        <charset val="238"/>
      </rPr>
      <t xml:space="preserve">, kratka izvedba z vgradno garnituro, talno samozaporno kapo in montažno podložno ploščo, </t>
    </r>
    <r>
      <rPr>
        <b/>
        <sz val="10"/>
        <color rgb="FF000000"/>
        <rFont val="Arial Narrow"/>
        <family val="2"/>
        <charset val="238"/>
      </rPr>
      <t>H = 1,0 - 1,8 m, DN 125</t>
    </r>
    <r>
      <rPr>
        <sz val="10"/>
        <color rgb="FF000000"/>
        <rFont val="Arial Narrow"/>
        <family val="2"/>
        <charset val="238"/>
      </rPr>
      <t>, PN 10</t>
    </r>
  </si>
  <si>
    <r>
      <rPr>
        <b/>
        <sz val="10"/>
        <color rgb="FF000000"/>
        <rFont val="Arial Narrow"/>
        <family val="2"/>
        <charset val="238"/>
      </rPr>
      <t>Zasun</t>
    </r>
    <r>
      <rPr>
        <sz val="10"/>
        <color rgb="FF000000"/>
        <rFont val="Arial Narrow"/>
        <family val="2"/>
        <charset val="238"/>
      </rPr>
      <t xml:space="preserve">, kratka izvedba z vgradno garnituro, talno samozaporno kapo in montažno podložno ploščo, </t>
    </r>
    <r>
      <rPr>
        <b/>
        <sz val="10"/>
        <color rgb="FF000000"/>
        <rFont val="Arial Narrow"/>
        <family val="2"/>
        <charset val="238"/>
      </rPr>
      <t>H = 1,0 - 1,8 m, DN 80</t>
    </r>
    <r>
      <rPr>
        <sz val="10"/>
        <color rgb="FF000000"/>
        <rFont val="Arial Narrow"/>
        <family val="2"/>
        <charset val="238"/>
      </rPr>
      <t>, PN 10</t>
    </r>
  </si>
  <si>
    <r>
      <rPr>
        <b/>
        <sz val="10"/>
        <color rgb="FF000000"/>
        <rFont val="Arial Narrow"/>
        <family val="2"/>
        <charset val="238"/>
      </rPr>
      <t>Zasun</t>
    </r>
    <r>
      <rPr>
        <sz val="10"/>
        <color rgb="FF000000"/>
        <rFont val="Arial Narrow"/>
        <family val="2"/>
        <charset val="238"/>
      </rPr>
      <t xml:space="preserve">, kratka izvedba z vgradno garnituro, talno samozaporno kapo in montažno podložno ploščo, </t>
    </r>
    <r>
      <rPr>
        <b/>
        <sz val="10"/>
        <color rgb="FF000000"/>
        <rFont val="Arial Narrow"/>
        <family val="2"/>
        <charset val="238"/>
      </rPr>
      <t>H = 1,0 - 1,8 m, DN 100,</t>
    </r>
    <r>
      <rPr>
        <sz val="10"/>
        <color rgb="FF000000"/>
        <rFont val="Arial Narrow"/>
        <family val="2"/>
        <charset val="238"/>
      </rPr>
      <t xml:space="preserve"> PN 10</t>
    </r>
  </si>
  <si>
    <t>Aquamaster syst DN 200, izhodni kabel, aku napajanje, gprs registrator, tlačni senzor, temp. senzor</t>
  </si>
  <si>
    <t>SPOJNI KOSI</t>
  </si>
  <si>
    <t>V ceni spojnih kosov je vključen ves potreben vijačni material za medprirobnične spoje fazonskih kosov, armatur in spojnih kosov.</t>
  </si>
  <si>
    <r>
      <rPr>
        <sz val="10"/>
        <color rgb="FF000000"/>
        <rFont val="Arial Narrow"/>
        <family val="2"/>
        <charset val="238"/>
      </rPr>
      <t xml:space="preserve">Zobčasta </t>
    </r>
    <r>
      <rPr>
        <b/>
        <sz val="10"/>
        <color rgb="FF000000"/>
        <rFont val="Arial Narrow"/>
        <family val="2"/>
        <charset val="238"/>
      </rPr>
      <t>spojka DN 80</t>
    </r>
    <r>
      <rPr>
        <sz val="10"/>
        <color rgb="FF000000"/>
        <rFont val="Arial Narrow"/>
        <family val="2"/>
        <charset val="238"/>
      </rPr>
      <t xml:space="preserve"> (d 90)</t>
    </r>
  </si>
  <si>
    <r>
      <rPr>
        <sz val="10"/>
        <color rgb="FF000000"/>
        <rFont val="Arial Narrow"/>
        <family val="2"/>
        <charset val="238"/>
      </rPr>
      <t xml:space="preserve">Zobčasta </t>
    </r>
    <r>
      <rPr>
        <b/>
        <sz val="10"/>
        <color rgb="FF000000"/>
        <rFont val="Arial Narrow"/>
        <family val="2"/>
        <charset val="238"/>
      </rPr>
      <t>spojka DN 50</t>
    </r>
    <r>
      <rPr>
        <sz val="10"/>
        <color rgb="FF000000"/>
        <rFont val="Arial Narrow"/>
        <family val="2"/>
        <charset val="238"/>
      </rPr>
      <t xml:space="preserve"> (d 63)</t>
    </r>
  </si>
  <si>
    <r>
      <rPr>
        <sz val="10"/>
        <color rgb="FF000000"/>
        <rFont val="Arial Narrow"/>
        <family val="2"/>
        <charset val="238"/>
      </rPr>
      <t xml:space="preserve">Zobčasta </t>
    </r>
    <r>
      <rPr>
        <b/>
        <sz val="10"/>
        <color rgb="FF000000"/>
        <rFont val="Arial Narrow"/>
        <family val="2"/>
        <charset val="238"/>
      </rPr>
      <t>spojka DN 125</t>
    </r>
    <r>
      <rPr>
        <sz val="10"/>
        <color rgb="FF000000"/>
        <rFont val="Arial Narrow"/>
        <family val="2"/>
        <charset val="238"/>
      </rPr>
      <t xml:space="preserve"> (d 125)</t>
    </r>
  </si>
  <si>
    <r>
      <rPr>
        <b/>
        <sz val="10"/>
        <color rgb="FF000000"/>
        <rFont val="Arial Narrow"/>
        <family val="2"/>
        <charset val="238"/>
      </rPr>
      <t>Spojka E</t>
    </r>
    <r>
      <rPr>
        <sz val="10"/>
        <color rgb="FF000000"/>
        <rFont val="Arial Narrow"/>
        <family val="2"/>
        <charset val="238"/>
      </rPr>
      <t xml:space="preserve">, razstavljiva, iz nodularne litine GGG 400, z epoksi zaščitnim premazom, NBR tesnili in spojnim materialom za </t>
    </r>
    <r>
      <rPr>
        <b/>
        <sz val="10"/>
        <color rgb="FF000000"/>
        <rFont val="Arial Narrow"/>
        <family val="2"/>
        <charset val="238"/>
      </rPr>
      <t>PVC in PE cevi d 125</t>
    </r>
    <r>
      <rPr>
        <sz val="10"/>
        <color rgb="FF000000"/>
        <rFont val="Arial Narrow"/>
        <family val="2"/>
        <charset val="238"/>
      </rPr>
      <t>, PN 10 (skladna z ISO 2531).</t>
    </r>
  </si>
  <si>
    <r>
      <rPr>
        <b/>
        <sz val="10"/>
        <color rgb="FF000000"/>
        <rFont val="Arial Narrow"/>
        <family val="2"/>
        <charset val="238"/>
      </rPr>
      <t>Univerzalna spojka E</t>
    </r>
    <r>
      <rPr>
        <sz val="10"/>
        <color rgb="FF000000"/>
        <rFont val="Arial Narrow"/>
        <family val="2"/>
        <charset val="238"/>
      </rPr>
      <t>, razstavljiva, iz nodularne litine GGG 400, z epoksi zaščitnim premazom, NBR tesnili in spojnim materialom za DN 100, PN 10 (skladna z ISO 2531).</t>
    </r>
  </si>
  <si>
    <t>ISO spojka - d 50/6/4'', PN 10</t>
  </si>
  <si>
    <t>MATERIAL ZA PROVIZORIJ</t>
  </si>
  <si>
    <r>
      <rPr>
        <b/>
        <sz val="10"/>
        <rFont val="Arial Narrow"/>
        <family val="2"/>
        <charset val="238"/>
      </rPr>
      <t>Cev PE d 63</t>
    </r>
    <r>
      <rPr>
        <sz val="10"/>
        <rFont val="Arial Narrow"/>
        <family val="2"/>
        <charset val="238"/>
      </rPr>
      <t xml:space="preserve"> za provizorij</t>
    </r>
  </si>
  <si>
    <r>
      <rPr>
        <sz val="10"/>
        <rFont val="Arial Narrow"/>
        <family val="2"/>
        <charset val="238"/>
      </rPr>
      <t>m</t>
    </r>
    <r>
      <rPr>
        <vertAlign val="superscript"/>
        <sz val="10"/>
        <rFont val="Arial Narrow"/>
        <family val="2"/>
        <charset val="238"/>
      </rPr>
      <t>1</t>
    </r>
  </si>
  <si>
    <r>
      <rPr>
        <b/>
        <sz val="10"/>
        <rFont val="Arial Narrow"/>
        <family val="2"/>
        <charset val="238"/>
      </rPr>
      <t>Spojka</t>
    </r>
    <r>
      <rPr>
        <sz val="10"/>
        <rFont val="Arial Narrow"/>
        <family val="2"/>
        <charset val="238"/>
      </rPr>
      <t xml:space="preserve"> za cev </t>
    </r>
    <r>
      <rPr>
        <b/>
        <sz val="10"/>
        <rFont val="Arial Narrow"/>
        <family val="2"/>
        <charset val="238"/>
      </rPr>
      <t>PE 63</t>
    </r>
  </si>
  <si>
    <r>
      <rPr>
        <sz val="10"/>
        <rFont val="Arial Narrow"/>
        <family val="2"/>
        <charset val="238"/>
      </rPr>
      <t xml:space="preserve">FFR kos z vrtljivo prirobnico, </t>
    </r>
    <r>
      <rPr>
        <b/>
        <sz val="10"/>
        <rFont val="Arial Narrow"/>
        <family val="2"/>
        <charset val="238"/>
      </rPr>
      <t>DN 200x50</t>
    </r>
    <r>
      <rPr>
        <sz val="10"/>
        <rFont val="Arial Narrow"/>
        <family val="2"/>
        <charset val="238"/>
      </rPr>
      <t>, PN 10</t>
    </r>
  </si>
  <si>
    <r>
      <rPr>
        <sz val="10"/>
        <rFont val="Arial Narrow"/>
        <family val="2"/>
        <charset val="238"/>
      </rPr>
      <t xml:space="preserve">X kos, </t>
    </r>
    <r>
      <rPr>
        <b/>
        <sz val="10"/>
        <rFont val="Arial Narrow"/>
        <family val="2"/>
        <charset val="238"/>
      </rPr>
      <t>DN 200</t>
    </r>
    <r>
      <rPr>
        <sz val="10"/>
        <rFont val="Arial Narrow"/>
        <family val="2"/>
        <charset val="238"/>
      </rPr>
      <t>, PN 10</t>
    </r>
  </si>
  <si>
    <r>
      <rPr>
        <sz val="10"/>
        <rFont val="Arial Narrow"/>
        <family val="2"/>
        <charset val="238"/>
      </rPr>
      <t xml:space="preserve">X kos, </t>
    </r>
    <r>
      <rPr>
        <b/>
        <sz val="10"/>
        <rFont val="Arial Narrow"/>
        <family val="2"/>
        <charset val="238"/>
      </rPr>
      <t>DN 50</t>
    </r>
    <r>
      <rPr>
        <sz val="10"/>
        <rFont val="Arial Narrow"/>
        <family val="2"/>
        <charset val="238"/>
      </rPr>
      <t>, PN 10</t>
    </r>
  </si>
  <si>
    <r>
      <rPr>
        <b/>
        <sz val="10"/>
        <color rgb="FF000000"/>
        <rFont val="Arial Narrow"/>
        <family val="2"/>
        <charset val="238"/>
      </rPr>
      <t>Transportni stroški</t>
    </r>
    <r>
      <rPr>
        <sz val="10"/>
        <color rgb="FF000000"/>
        <rFont val="Arial Narrow"/>
        <family val="2"/>
        <charset val="238"/>
      </rPr>
      <t xml:space="preserve"> dobave materiala.  </t>
    </r>
  </si>
  <si>
    <r>
      <rPr>
        <b/>
        <sz val="10"/>
        <color rgb="FF000000"/>
        <rFont val="Arial Narrow"/>
        <family val="2"/>
        <charset val="238"/>
      </rPr>
      <t>Ostala dodatna in nepredvidena dela</t>
    </r>
    <r>
      <rPr>
        <sz val="10"/>
        <color rgb="FF000000"/>
        <rFont val="Arial Narrow"/>
        <family val="2"/>
        <charset val="238"/>
      </rPr>
      <t xml:space="preserve">. Obračun stroškov po dejanskih stroških porabe časa in materiala po vpisu v gradbeni dnevnik. Stroški so ocenjeni na </t>
    </r>
    <r>
      <rPr>
        <b/>
        <sz val="10"/>
        <color rgb="FF000000"/>
        <rFont val="Arial Narrow"/>
        <family val="2"/>
        <charset val="238"/>
      </rPr>
      <t>20 %</t>
    </r>
    <r>
      <rPr>
        <sz val="10"/>
        <color rgb="FF000000"/>
        <rFont val="Arial Narrow"/>
        <family val="2"/>
        <charset val="238"/>
      </rPr>
      <t xml:space="preserve"> vrednosti materiala.</t>
    </r>
  </si>
  <si>
    <t>NABAVA VODOVODNEGA MATERIALA GLAVNI VOD</t>
  </si>
  <si>
    <r>
      <rPr>
        <sz val="10"/>
        <color rgb="FF000000"/>
        <rFont val="Arial Narrow"/>
        <family val="2"/>
        <charset val="238"/>
      </rPr>
      <t xml:space="preserve">Vodovodne cevi </t>
    </r>
    <r>
      <rPr>
        <b/>
        <sz val="10"/>
        <color rgb="FF000000"/>
        <rFont val="Arial Narrow"/>
        <family val="2"/>
        <charset val="238"/>
      </rPr>
      <t>PE d 32x3,0 mm</t>
    </r>
    <r>
      <rPr>
        <sz val="10"/>
        <color rgb="FF000000"/>
        <rFont val="Arial Narrow"/>
        <family val="2"/>
        <charset val="238"/>
      </rPr>
      <t>, 16 barov</t>
    </r>
  </si>
  <si>
    <r>
      <rPr>
        <sz val="10"/>
        <color rgb="FF000000"/>
        <rFont val="Arial Narrow"/>
        <family val="2"/>
        <charset val="238"/>
      </rPr>
      <t xml:space="preserve">Zaščitna cev </t>
    </r>
    <r>
      <rPr>
        <b/>
        <sz val="10"/>
        <color rgb="FF000000"/>
        <rFont val="Arial Narrow"/>
        <family val="2"/>
        <charset val="238"/>
      </rPr>
      <t>PE d 63x5,8 mm</t>
    </r>
    <r>
      <rPr>
        <sz val="10"/>
        <color rgb="FF000000"/>
        <rFont val="Arial Narrow"/>
        <family val="2"/>
        <charset val="238"/>
      </rPr>
      <t>, 8 barov</t>
    </r>
  </si>
  <si>
    <r>
      <rPr>
        <sz val="10"/>
        <color rgb="FF000000"/>
        <rFont val="Arial Narrow"/>
        <family val="2"/>
        <charset val="238"/>
      </rPr>
      <t xml:space="preserve">Vodovodne cevi </t>
    </r>
    <r>
      <rPr>
        <b/>
        <sz val="10"/>
        <color rgb="FF000000"/>
        <rFont val="Arial Narrow"/>
        <family val="2"/>
        <charset val="238"/>
      </rPr>
      <t>PE 100 d 63x5,8 mm-skupna priključna cev</t>
    </r>
  </si>
  <si>
    <r>
      <rPr>
        <sz val="10"/>
        <color rgb="FF000000"/>
        <rFont val="Arial Narrow"/>
        <family val="2"/>
        <charset val="238"/>
      </rPr>
      <t xml:space="preserve">Univerzalni navrtalni zasun za cevovod </t>
    </r>
    <r>
      <rPr>
        <b/>
        <sz val="10"/>
        <color rgb="FF000000"/>
        <rFont val="Arial Narrow"/>
        <family val="2"/>
        <charset val="238"/>
      </rPr>
      <t>NL DN 200</t>
    </r>
    <r>
      <rPr>
        <sz val="10"/>
        <color rgb="FF000000"/>
        <rFont val="Arial Narrow"/>
        <family val="2"/>
        <charset val="238"/>
      </rPr>
      <t xml:space="preserve"> z vgradno armaturo in cestno kapo ter betonsko podložko, vključno z vrtljivim kosom ISO fiting </t>
    </r>
    <r>
      <rPr>
        <b/>
        <sz val="10"/>
        <color rgb="FF000000"/>
        <rFont val="Arial Narrow"/>
        <family val="2"/>
        <charset val="238"/>
      </rPr>
      <t>fi 6/4"/1"</t>
    </r>
    <r>
      <rPr>
        <sz val="10"/>
        <color rgb="FF000000"/>
        <rFont val="Arial Narrow"/>
        <family val="2"/>
        <charset val="238"/>
      </rPr>
      <t xml:space="preserve"> in prehodno ločno spojko </t>
    </r>
    <r>
      <rPr>
        <b/>
        <sz val="10"/>
        <color rgb="FF000000"/>
        <rFont val="Arial Narrow"/>
        <family val="2"/>
        <charset val="238"/>
      </rPr>
      <t>d 32</t>
    </r>
    <r>
      <rPr>
        <sz val="10"/>
        <color rgb="FF000000"/>
        <rFont val="Arial Narrow"/>
        <family val="2"/>
        <charset val="238"/>
      </rPr>
      <t xml:space="preserve"> za PE cev za prevezavo.</t>
    </r>
  </si>
  <si>
    <r>
      <rPr>
        <sz val="10"/>
        <color rgb="FF000000"/>
        <rFont val="Arial Narrow"/>
        <family val="2"/>
        <charset val="238"/>
      </rPr>
      <t xml:space="preserve">Univerzalni navrtalni zasun za cevovod </t>
    </r>
    <r>
      <rPr>
        <b/>
        <sz val="10"/>
        <color rgb="FF000000"/>
        <rFont val="Arial Narrow"/>
        <family val="2"/>
        <charset val="238"/>
      </rPr>
      <t>NL DN 80</t>
    </r>
    <r>
      <rPr>
        <sz val="10"/>
        <color rgb="FF000000"/>
        <rFont val="Arial Narrow"/>
        <family val="2"/>
        <charset val="238"/>
      </rPr>
      <t xml:space="preserve"> z vgradno armaturo in cestno kapo ter betonsko podložko, vključno z vrtljivim kosom ISO fiting </t>
    </r>
    <r>
      <rPr>
        <b/>
        <sz val="10"/>
        <color rgb="FF000000"/>
        <rFont val="Arial Narrow"/>
        <family val="2"/>
        <charset val="238"/>
      </rPr>
      <t>fi 6/4"/1"</t>
    </r>
    <r>
      <rPr>
        <sz val="10"/>
        <color rgb="FF000000"/>
        <rFont val="Arial Narrow"/>
        <family val="2"/>
        <charset val="238"/>
      </rPr>
      <t xml:space="preserve"> in prehodno ločno spojko </t>
    </r>
    <r>
      <rPr>
        <b/>
        <sz val="10"/>
        <color rgb="FF000000"/>
        <rFont val="Arial Narrow"/>
        <family val="2"/>
        <charset val="238"/>
      </rPr>
      <t>d 32</t>
    </r>
    <r>
      <rPr>
        <sz val="10"/>
        <color rgb="FF000000"/>
        <rFont val="Arial Narrow"/>
        <family val="2"/>
        <charset val="238"/>
      </rPr>
      <t xml:space="preserve"> za PE cev za prevezavo.</t>
    </r>
  </si>
  <si>
    <r>
      <rPr>
        <sz val="10"/>
        <color rgb="FF000000"/>
        <rFont val="Arial Narrow"/>
        <family val="2"/>
        <charset val="238"/>
      </rPr>
      <t>Navrtalni zasun za cevovod</t>
    </r>
    <r>
      <rPr>
        <b/>
        <sz val="10"/>
        <color rgb="FF000000"/>
        <rFont val="Arial Narrow"/>
        <family val="2"/>
        <charset val="238"/>
      </rPr>
      <t xml:space="preserve"> PE d 125</t>
    </r>
    <r>
      <rPr>
        <sz val="10"/>
        <color rgb="FF000000"/>
        <rFont val="Arial Narrow"/>
        <family val="2"/>
        <charset val="238"/>
      </rPr>
      <t xml:space="preserve"> z vgradno armaturo in cestno kapo ter betonsko podložko, vključno z vrtljivim kosom ISO fiting </t>
    </r>
    <r>
      <rPr>
        <b/>
        <sz val="10"/>
        <color rgb="FF000000"/>
        <rFont val="Arial Narrow"/>
        <family val="2"/>
        <charset val="238"/>
      </rPr>
      <t>fi 6/4"/2"</t>
    </r>
    <r>
      <rPr>
        <sz val="10"/>
        <color rgb="FF000000"/>
        <rFont val="Arial Narrow"/>
        <family val="2"/>
        <charset val="238"/>
      </rPr>
      <t xml:space="preserve"> in prehodno ločno spojko </t>
    </r>
    <r>
      <rPr>
        <b/>
        <sz val="10"/>
        <color rgb="FF000000"/>
        <rFont val="Arial Narrow"/>
        <family val="2"/>
        <charset val="238"/>
      </rPr>
      <t>d 63</t>
    </r>
    <r>
      <rPr>
        <sz val="10"/>
        <color rgb="FF000000"/>
        <rFont val="Arial Narrow"/>
        <family val="2"/>
        <charset val="238"/>
      </rPr>
      <t xml:space="preserve"> za PE cev .</t>
    </r>
  </si>
  <si>
    <r>
      <rPr>
        <sz val="10"/>
        <color rgb="FF000000"/>
        <rFont val="Arial Narrow"/>
        <family val="2"/>
        <charset val="238"/>
      </rPr>
      <t>Navrtalni zasun za cevovod</t>
    </r>
    <r>
      <rPr>
        <b/>
        <sz val="10"/>
        <color rgb="FF000000"/>
        <rFont val="Arial Narrow"/>
        <family val="2"/>
        <charset val="238"/>
      </rPr>
      <t xml:space="preserve"> PE d 63</t>
    </r>
    <r>
      <rPr>
        <sz val="10"/>
        <color rgb="FF000000"/>
        <rFont val="Arial Narrow"/>
        <family val="2"/>
        <charset val="238"/>
      </rPr>
      <t xml:space="preserve"> z vgradno armaturo in cestno kapo ter betonsko podložko, vključno z vrtljivim kosom ISO fiting </t>
    </r>
    <r>
      <rPr>
        <b/>
        <sz val="10"/>
        <color rgb="FF000000"/>
        <rFont val="Arial Narrow"/>
        <family val="2"/>
        <charset val="238"/>
      </rPr>
      <t>fi 6/4"/1"</t>
    </r>
    <r>
      <rPr>
        <sz val="10"/>
        <color rgb="FF000000"/>
        <rFont val="Arial Narrow"/>
        <family val="2"/>
        <charset val="238"/>
      </rPr>
      <t xml:space="preserve"> in prehodno ločno spojko </t>
    </r>
    <r>
      <rPr>
        <b/>
        <sz val="10"/>
        <color rgb="FF000000"/>
        <rFont val="Arial Narrow"/>
        <family val="2"/>
        <charset val="238"/>
      </rPr>
      <t>d 32</t>
    </r>
    <r>
      <rPr>
        <sz val="10"/>
        <color rgb="FF000000"/>
        <rFont val="Arial Narrow"/>
        <family val="2"/>
        <charset val="238"/>
      </rPr>
      <t xml:space="preserve"> za PE cev za prevezavo.</t>
    </r>
  </si>
  <si>
    <r>
      <rPr>
        <sz val="10"/>
        <color rgb="FF000000"/>
        <rFont val="Arial Narrow"/>
        <family val="2"/>
        <charset val="238"/>
      </rPr>
      <t xml:space="preserve">Tipski </t>
    </r>
    <r>
      <rPr>
        <b/>
        <sz val="10"/>
        <color rgb="FF000000"/>
        <rFont val="Arial Narrow"/>
        <family val="2"/>
        <charset val="238"/>
      </rPr>
      <t>PEHD zunanji termo jašek DN 500</t>
    </r>
    <r>
      <rPr>
        <sz val="10"/>
        <color rgb="FF000000"/>
        <rFont val="Arial Narrow"/>
        <family val="2"/>
        <charset val="238"/>
      </rPr>
      <t xml:space="preserve">, h = 100 cm, </t>
    </r>
    <r>
      <rPr>
        <b/>
        <sz val="10"/>
        <color rgb="FF000000"/>
        <rFont val="Arial Narrow"/>
        <family val="2"/>
        <charset val="238"/>
      </rPr>
      <t>po detajlu iz projekta</t>
    </r>
    <r>
      <rPr>
        <sz val="10"/>
        <color rgb="FF000000"/>
        <rFont val="Arial Narrow"/>
        <family val="2"/>
        <charset val="238"/>
      </rPr>
      <t xml:space="preserve">, vključno z betonsko podložko, </t>
    </r>
    <r>
      <rPr>
        <b/>
        <sz val="10"/>
        <color rgb="FF000000"/>
        <rFont val="Arial Narrow"/>
        <family val="2"/>
        <charset val="238"/>
      </rPr>
      <t>vodomer DN 25.</t>
    </r>
  </si>
  <si>
    <r>
      <rPr>
        <sz val="10"/>
        <color rgb="FF000000"/>
        <rFont val="Arial Narrow"/>
        <family val="2"/>
        <charset val="238"/>
      </rPr>
      <t xml:space="preserve">Tipski </t>
    </r>
    <r>
      <rPr>
        <b/>
        <sz val="10"/>
        <color rgb="FF000000"/>
        <rFont val="Arial Narrow"/>
        <family val="2"/>
        <charset val="238"/>
      </rPr>
      <t>PEHD zunanji termo jašek DN 1200 mm za kombinirani vodomer DN 50/20</t>
    </r>
    <r>
      <rPr>
        <sz val="10"/>
        <color rgb="FF000000"/>
        <rFont val="Arial Narrow"/>
        <family val="2"/>
        <charset val="238"/>
      </rPr>
      <t xml:space="preserve">, </t>
    </r>
    <r>
      <rPr>
        <b/>
        <sz val="10"/>
        <color rgb="FF000000"/>
        <rFont val="Arial Narrow"/>
        <family val="2"/>
        <charset val="238"/>
      </rPr>
      <t>po detajlu iz projekta</t>
    </r>
    <r>
      <rPr>
        <sz val="10"/>
        <color rgb="FF000000"/>
        <rFont val="Arial Narrow"/>
        <family val="2"/>
        <charset val="238"/>
      </rPr>
      <t>, vključno z betonsko podložko.</t>
    </r>
  </si>
  <si>
    <r>
      <rPr>
        <sz val="10"/>
        <color rgb="FF000000"/>
        <rFont val="Arial Narrow"/>
        <family val="2"/>
        <charset val="238"/>
      </rPr>
      <t xml:space="preserve">Tipski </t>
    </r>
    <r>
      <rPr>
        <b/>
        <sz val="10"/>
        <color rgb="FF000000"/>
        <rFont val="Arial Narrow"/>
        <family val="2"/>
        <charset val="238"/>
      </rPr>
      <t>PEHD zunanji termo jašek DN 800 mm za vodomer DN 40</t>
    </r>
    <r>
      <rPr>
        <sz val="10"/>
        <color rgb="FF000000"/>
        <rFont val="Arial Narrow"/>
        <family val="2"/>
        <charset val="238"/>
      </rPr>
      <t xml:space="preserve">, </t>
    </r>
    <r>
      <rPr>
        <b/>
        <sz val="10"/>
        <color rgb="FF000000"/>
        <rFont val="Arial Narrow"/>
        <family val="2"/>
        <charset val="238"/>
      </rPr>
      <t>po detajlu iz projekta</t>
    </r>
    <r>
      <rPr>
        <sz val="10"/>
        <color rgb="FF000000"/>
        <rFont val="Arial Narrow"/>
        <family val="2"/>
        <charset val="238"/>
      </rPr>
      <t>, vključno z betonsko podložko.</t>
    </r>
  </si>
  <si>
    <r>
      <rPr>
        <b/>
        <sz val="10"/>
        <color rgb="FF000000"/>
        <rFont val="Arial Narrow"/>
        <family val="2"/>
        <charset val="238"/>
      </rPr>
      <t>ISO spojka d 32/1"</t>
    </r>
    <r>
      <rPr>
        <sz val="10"/>
        <color rgb="FF000000"/>
        <rFont val="Arial Narrow"/>
        <family val="2"/>
        <charset val="238"/>
      </rPr>
      <t xml:space="preserve"> za prevezavo obstoječe cevi </t>
    </r>
    <r>
      <rPr>
        <b/>
        <sz val="10"/>
        <color rgb="FF000000"/>
        <rFont val="Arial Narrow"/>
        <family val="2"/>
        <charset val="238"/>
      </rPr>
      <t>PE d 32</t>
    </r>
    <r>
      <rPr>
        <sz val="10"/>
        <color rgb="FF000000"/>
        <rFont val="Arial Narrow"/>
        <family val="2"/>
        <charset val="238"/>
      </rPr>
      <t xml:space="preserve"> in cevi pri jaških.</t>
    </r>
  </si>
  <si>
    <t>NABAVA VODOVODNEGA MATERIALA HP</t>
  </si>
  <si>
    <t>C: KANALIZACIJA</t>
  </si>
  <si>
    <t>3.1</t>
  </si>
  <si>
    <t>Sanacija priklopov hišnih priključkov in cestnih vpadnikov profila DN 160 in DN 200 v kanalu profila  DN 500 s klasično metodo sanacije cevovodov brez izkopavanja z baloni, ki imajo vdelane stožce za sanacijo priklopov in sanirno kapo prepojeno z dvokomponentnimi poliuretanskimi smolami.</t>
  </si>
  <si>
    <t>3.2</t>
  </si>
  <si>
    <t>m1</t>
  </si>
  <si>
    <t>3.3</t>
  </si>
  <si>
    <t>3.4</t>
  </si>
  <si>
    <r>
      <rPr>
        <b/>
        <sz val="10"/>
        <rFont val="Arial Narrow"/>
        <family val="2"/>
        <charset val="238"/>
      </rPr>
      <t>Ostala dodatna in nepredvidena dela</t>
    </r>
    <r>
      <rPr>
        <sz val="10"/>
        <rFont val="Arial Narrow"/>
        <family val="2"/>
        <charset val="238"/>
      </rPr>
      <t xml:space="preserve">. Obračun stroškov po dejanskih stroških porabe časa in materiala po vpisu v gradbeni dnevnik. Stroški so ocenjeni na </t>
    </r>
    <r>
      <rPr>
        <b/>
        <sz val="10"/>
        <rFont val="Arial Narrow"/>
        <family val="2"/>
        <charset val="238"/>
      </rPr>
      <t>20 %</t>
    </r>
    <r>
      <rPr>
        <sz val="10"/>
        <rFont val="Arial Narrow"/>
        <family val="2"/>
        <charset val="238"/>
      </rPr>
      <t xml:space="preserve"> vrednosti sanacije kanalizacije.</t>
    </r>
  </si>
  <si>
    <t>SANACIJA KANALIZACIJE</t>
  </si>
  <si>
    <t>Vodovod - širok izkop</t>
  </si>
  <si>
    <t>Premer cevi</t>
  </si>
  <si>
    <t>m</t>
  </si>
  <si>
    <t>Naklon brežin</t>
  </si>
  <si>
    <t>°</t>
  </si>
  <si>
    <t>Nasip nad cevmi</t>
  </si>
  <si>
    <t xml:space="preserve">Posteljica </t>
  </si>
  <si>
    <t>Zgornji ustroj</t>
  </si>
  <si>
    <t>Širina dna</t>
  </si>
  <si>
    <t>Celotna globina</t>
  </si>
  <si>
    <t>Delež novega materiala</t>
  </si>
  <si>
    <t>%</t>
  </si>
  <si>
    <t>Delež starega materiala</t>
  </si>
  <si>
    <t>Delež strojnega izkopa</t>
  </si>
  <si>
    <t>Delež ročnega izkopa</t>
  </si>
  <si>
    <t>Izkop</t>
  </si>
  <si>
    <t>m2</t>
  </si>
  <si>
    <t>m3</t>
  </si>
  <si>
    <t xml:space="preserve">Strojni izkop </t>
  </si>
  <si>
    <t>1_11</t>
  </si>
  <si>
    <t>Ročni izkop</t>
  </si>
  <si>
    <t>1_12</t>
  </si>
  <si>
    <t>Planiranje</t>
  </si>
  <si>
    <t>1_14</t>
  </si>
  <si>
    <t>1_15</t>
  </si>
  <si>
    <t>Obsip</t>
  </si>
  <si>
    <t>1_16</t>
  </si>
  <si>
    <t>Zasip stari material</t>
  </si>
  <si>
    <t>Zasip novi material</t>
  </si>
  <si>
    <t>1_17</t>
  </si>
  <si>
    <t>1_19</t>
  </si>
  <si>
    <t>Prevozi na začasno</t>
  </si>
  <si>
    <t>1_18</t>
  </si>
  <si>
    <t>Prevozi na trajno</t>
  </si>
  <si>
    <t>1_13</t>
  </si>
  <si>
    <t>Trajna deponija</t>
  </si>
  <si>
    <t>Cev</t>
  </si>
  <si>
    <r>
      <t>Rušenje cestnega požiralnika</t>
    </r>
    <r>
      <rPr>
        <sz val="10"/>
        <rFont val="Arial Narrow"/>
        <family val="2"/>
        <charset val="238"/>
      </rPr>
      <t xml:space="preserve"> z odvozom na stalno lastno deponijo.
Obračun za </t>
    </r>
    <r>
      <rPr>
        <b/>
        <sz val="10"/>
        <rFont val="Arial Narrow"/>
        <family val="2"/>
        <charset val="238"/>
      </rPr>
      <t>1 kos</t>
    </r>
    <r>
      <rPr>
        <sz val="10"/>
        <rFont val="Arial Narrow"/>
        <family val="2"/>
        <charset val="238"/>
      </rPr>
      <t>.</t>
    </r>
  </si>
  <si>
    <r>
      <t>Izdelava cestnega požiralnika</t>
    </r>
    <r>
      <rPr>
        <sz val="10"/>
        <rFont val="Arial Narrow"/>
        <family val="2"/>
        <charset val="238"/>
      </rPr>
      <t xml:space="preserve"> s cevjo fi 50, cestno rešetko 400/400 mm </t>
    </r>
    <r>
      <rPr>
        <b/>
        <sz val="10"/>
        <rFont val="Arial Narrow"/>
        <family val="2"/>
        <charset val="238"/>
      </rPr>
      <t>D400</t>
    </r>
    <r>
      <rPr>
        <sz val="10"/>
        <rFont val="Arial Narrow"/>
        <family val="2"/>
        <charset val="238"/>
      </rPr>
      <t xml:space="preserve">, globine 1,5 m in povezavo na obstoječo kanalizacijsko cev, vključno z dobavo materiala.
Obračun za </t>
    </r>
    <r>
      <rPr>
        <b/>
        <sz val="10"/>
        <rFont val="Arial Narrow"/>
        <family val="2"/>
        <charset val="238"/>
      </rPr>
      <t>1 kos</t>
    </r>
    <r>
      <rPr>
        <sz val="10"/>
        <rFont val="Arial Narrow"/>
        <family val="2"/>
        <charset val="238"/>
      </rPr>
      <t>.</t>
    </r>
  </si>
  <si>
    <r>
      <t>Izdelava cestnega požiralnika</t>
    </r>
    <r>
      <rPr>
        <sz val="10"/>
        <rFont val="Arial Narrow"/>
        <family val="2"/>
        <charset val="238"/>
      </rPr>
      <t xml:space="preserve"> s cevjo fi 50, LTŽ okvirjem in pokrovom </t>
    </r>
    <r>
      <rPr>
        <b/>
        <sz val="10"/>
        <rFont val="Arial Narrow"/>
        <family val="2"/>
        <charset val="238"/>
      </rPr>
      <t>C250</t>
    </r>
    <r>
      <rPr>
        <sz val="10"/>
        <rFont val="Arial Narrow"/>
        <family val="2"/>
        <charset val="238"/>
      </rPr>
      <t xml:space="preserve">, globine 1,5 m in povezavo na obstoječo kanalizacijsko cev, vključno z dobavo materiala.
Obračun za </t>
    </r>
    <r>
      <rPr>
        <b/>
        <sz val="10"/>
        <rFont val="Arial Narrow"/>
        <family val="2"/>
        <charset val="238"/>
      </rPr>
      <t>1 kos</t>
    </r>
    <r>
      <rPr>
        <sz val="10"/>
        <rFont val="Arial Narrow"/>
        <family val="2"/>
        <charset val="238"/>
      </rPr>
      <t>.</t>
    </r>
  </si>
  <si>
    <r>
      <t>Sanacija cestnega požiralnika</t>
    </r>
    <r>
      <rPr>
        <sz val="10"/>
        <rFont val="Arial Narrow"/>
        <family val="2"/>
        <charset val="238"/>
      </rPr>
      <t xml:space="preserve"> z betonsko cevjo fi 50, vključno z dobavo materiala. Odrez poškodovanega dela obstoječe cevi vključno z manipulacijskimi stroški, odvozom na stalno lastno deponijo, vključno s stroški deponije. Montaža nove cevi do dolžine 50 cm in postavitev obstoječega okvirja na višino ter povezava vtočne cevi pod robnikom.
Obračun za </t>
    </r>
    <r>
      <rPr>
        <b/>
        <sz val="10"/>
        <rFont val="Arial Narrow"/>
        <family val="2"/>
        <charset val="238"/>
      </rPr>
      <t>1 kos</t>
    </r>
    <r>
      <rPr>
        <sz val="10"/>
        <rFont val="Arial Narrow"/>
        <family val="2"/>
        <charset val="238"/>
      </rPr>
      <t>.</t>
    </r>
  </si>
  <si>
    <r>
      <t>Dvig ali spust obstoječih LTŽ pokrovov</t>
    </r>
    <r>
      <rPr>
        <sz val="10"/>
        <rFont val="Arial Narrow"/>
        <family val="2"/>
        <charset val="238"/>
      </rPr>
      <t xml:space="preserve"> na cesti in pločniku (telekom, elektro, kanalizacija) na ustrezno višino. V ceni so zajeta vsa potrebna dela in material.
Obračun za </t>
    </r>
    <r>
      <rPr>
        <b/>
        <sz val="10"/>
        <rFont val="Arial Narrow"/>
        <family val="2"/>
        <charset val="238"/>
      </rPr>
      <t>1 kos</t>
    </r>
    <r>
      <rPr>
        <sz val="10"/>
        <rFont val="Arial Narrow"/>
        <family val="2"/>
        <charset val="238"/>
      </rPr>
      <t>.</t>
    </r>
  </si>
  <si>
    <r>
      <t xml:space="preserve">Rušenje, nakladanje in odvoz ruševin obstoječega </t>
    </r>
    <r>
      <rPr>
        <b/>
        <sz val="10"/>
        <rFont val="Arial Narrow"/>
        <family val="2"/>
        <charset val="238"/>
      </rPr>
      <t>poškodovanega kanalizacijskega pokrova</t>
    </r>
    <r>
      <rPr>
        <sz val="10"/>
        <rFont val="Arial Narrow"/>
        <family val="2"/>
        <charset val="238"/>
      </rPr>
      <t xml:space="preserve"> na cestišču na stalno lastno deponijo, vključno s stroški deponije. Dobava novega pokrova, montažnega materiala in montaža novega kanalizacijskega pokrova (AB venec z vgrajenim LTŽ okvir, LTŽ pokrov fi 600 </t>
    </r>
    <r>
      <rPr>
        <b/>
        <sz val="10"/>
        <rFont val="Arial Narrow"/>
        <family val="2"/>
        <charset val="238"/>
      </rPr>
      <t>D400</t>
    </r>
    <r>
      <rPr>
        <sz val="10"/>
        <rFont val="Arial Narrow"/>
        <family val="2"/>
        <charset val="238"/>
      </rPr>
      <t xml:space="preserve"> in AB tipska krovna plošča C20/25) Pokrov izveden na zaklep in z odprtinami za zračenje. Obračun za </t>
    </r>
    <r>
      <rPr>
        <b/>
        <sz val="10"/>
        <rFont val="Arial Narrow"/>
        <family val="2"/>
        <charset val="238"/>
      </rPr>
      <t>1 kos</t>
    </r>
    <r>
      <rPr>
        <sz val="10"/>
        <rFont val="Arial Narrow"/>
        <family val="2"/>
        <charset val="238"/>
      </rPr>
      <t>.</t>
    </r>
  </si>
  <si>
    <r>
      <t xml:space="preserve">Rušenje, nakladanje in odvoz </t>
    </r>
    <r>
      <rPr>
        <b/>
        <sz val="10"/>
        <rFont val="Arial Narrow"/>
        <family val="2"/>
        <charset val="238"/>
      </rPr>
      <t>ruševin kanalizacijske zveze</t>
    </r>
    <r>
      <rPr>
        <sz val="10"/>
        <rFont val="Arial Narrow"/>
        <family val="2"/>
        <charset val="238"/>
      </rPr>
      <t xml:space="preserve"> na stalno lastno deponijo, vključno s stroški deponije. Dobava in polaganje </t>
    </r>
    <r>
      <rPr>
        <b/>
        <sz val="10"/>
        <rFont val="Arial Narrow"/>
        <family val="2"/>
        <charset val="238"/>
      </rPr>
      <t>PVC DN 160</t>
    </r>
    <r>
      <rPr>
        <sz val="10"/>
        <rFont val="Arial Narrow"/>
        <family val="2"/>
        <charset val="238"/>
      </rPr>
      <t xml:space="preserve"> cevi z izdelavo kanalizacijskih zvez s polnim obbetoniranjem. V ceni je zajet ves potreben material.
Obračun za </t>
    </r>
    <r>
      <rPr>
        <b/>
        <sz val="10"/>
        <rFont val="Arial Narrow"/>
        <family val="2"/>
        <charset val="238"/>
      </rPr>
      <t>1 m'</t>
    </r>
    <r>
      <rPr>
        <sz val="10"/>
        <rFont val="Arial Narrow"/>
        <family val="2"/>
        <charset val="238"/>
      </rPr>
      <t>.</t>
    </r>
  </si>
  <si>
    <r>
      <t>m</t>
    </r>
    <r>
      <rPr>
        <vertAlign val="superscript"/>
        <sz val="10"/>
        <rFont val="Arial Narrow"/>
        <family val="2"/>
        <charset val="238"/>
      </rPr>
      <t>1</t>
    </r>
  </si>
  <si>
    <r>
      <t xml:space="preserve">Rušenje, nakladanje in odvoz </t>
    </r>
    <r>
      <rPr>
        <b/>
        <sz val="10"/>
        <rFont val="Arial Narrow"/>
        <family val="2"/>
        <charset val="238"/>
      </rPr>
      <t>ruševin kanalizacijske zveze</t>
    </r>
    <r>
      <rPr>
        <sz val="10"/>
        <rFont val="Arial Narrow"/>
        <family val="2"/>
        <charset val="238"/>
      </rPr>
      <t xml:space="preserve"> na stalno lastno deponijo, vključno s stroški deponije. Dobava in polaganje </t>
    </r>
    <r>
      <rPr>
        <b/>
        <sz val="10"/>
        <rFont val="Arial Narrow"/>
        <family val="2"/>
        <charset val="238"/>
      </rPr>
      <t>PVC DN 200</t>
    </r>
    <r>
      <rPr>
        <sz val="10"/>
        <rFont val="Arial Narrow"/>
        <family val="2"/>
        <charset val="238"/>
      </rPr>
      <t xml:space="preserve"> cevi z izdelavo kanalizacijskih zvez s polnim obbetoniranjem. V ceni je zajet ves potreben material.
Obračun za </t>
    </r>
    <r>
      <rPr>
        <b/>
        <sz val="10"/>
        <rFont val="Arial Narrow"/>
        <family val="2"/>
        <charset val="238"/>
      </rPr>
      <t>1 m'</t>
    </r>
    <r>
      <rPr>
        <sz val="10"/>
        <rFont val="Arial Narrow"/>
        <family val="2"/>
        <charset val="238"/>
      </rPr>
      <t>.</t>
    </r>
  </si>
  <si>
    <r>
      <t xml:space="preserve">Ukinitev vodovodnega AB jaška, </t>
    </r>
    <r>
      <rPr>
        <sz val="10"/>
        <color rgb="FF000000"/>
        <rFont val="Arial Narrow"/>
        <family val="2"/>
        <charset val="238"/>
      </rPr>
      <t xml:space="preserve">demontaža kovinskih delov, rušenje konstrukcije, zasutje odprtine po demontaži kosov; vključno z zasipnim amterialom,odvoz demontiranih delov na trajno deponijo, vključno stroški deponije. </t>
    </r>
  </si>
  <si>
    <r>
      <t>Ostala dodatna in nepredvidena dela</t>
    </r>
    <r>
      <rPr>
        <sz val="10"/>
        <color rgb="FF000000"/>
        <rFont val="Arial Narrow"/>
        <family val="2"/>
        <charset val="238"/>
      </rPr>
      <t>. Obračun stroškov po dejanskih stroških porabe časa in materiala po vpisu v gradbeni dnevnik. Stroški so ocenjeni na 10</t>
    </r>
    <r>
      <rPr>
        <b/>
        <sz val="10"/>
        <color rgb="FF000000"/>
        <rFont val="Arial Narrow"/>
        <family val="2"/>
        <charset val="238"/>
      </rPr>
      <t xml:space="preserve"> %</t>
    </r>
    <r>
      <rPr>
        <sz val="10"/>
        <color rgb="FF000000"/>
        <rFont val="Arial Narrow"/>
        <family val="2"/>
        <charset val="238"/>
      </rPr>
      <t xml:space="preserve"> vrednosti materiala.</t>
    </r>
  </si>
  <si>
    <r>
      <t>Podtalni hidrant-blatnik</t>
    </r>
    <r>
      <rPr>
        <sz val="10"/>
        <rFont val="Arial Narrow"/>
        <family val="2"/>
        <charset val="238"/>
      </rPr>
      <t xml:space="preserve"> s podložko in cestno kapo,               </t>
    </r>
    <r>
      <rPr>
        <b/>
        <sz val="10"/>
        <rFont val="Arial Narrow"/>
        <family val="2"/>
        <charset val="238"/>
      </rPr>
      <t>H = 1,5 m</t>
    </r>
    <r>
      <rPr>
        <sz val="10"/>
        <rFont val="Arial Narrow"/>
        <family val="2"/>
        <charset val="238"/>
      </rPr>
      <t xml:space="preserve">, npr. Hawle 490F/490Z z možnostjo popolne izpraznitve in pretokom 165 m3/h pri 1 bar tlačne razlike,      </t>
    </r>
    <r>
      <rPr>
        <b/>
        <sz val="10"/>
        <rFont val="Arial Narrow"/>
        <family val="2"/>
        <charset val="238"/>
      </rPr>
      <t>DN 80</t>
    </r>
    <r>
      <rPr>
        <sz val="10"/>
        <rFont val="Arial Narrow"/>
        <family val="2"/>
        <charset val="238"/>
      </rPr>
      <t xml:space="preserve">, PN 16 (skladen z </t>
    </r>
    <r>
      <rPr>
        <b/>
        <sz val="10"/>
        <rFont val="Arial Narrow"/>
        <family val="2"/>
        <charset val="238"/>
      </rPr>
      <t>DIN 3221).</t>
    </r>
  </si>
  <si>
    <r>
      <t xml:space="preserve">Podtalni hidrant iz GGG 400 </t>
    </r>
    <r>
      <rPr>
        <sz val="10"/>
        <color rgb="FF000000"/>
        <rFont val="Arial Narrow"/>
        <family val="2"/>
        <charset val="238"/>
      </rPr>
      <t xml:space="preserve">z letečo prirobnico in vgradno dolžino 1,25 m, </t>
    </r>
    <r>
      <rPr>
        <b/>
        <sz val="10"/>
        <color rgb="FF000000"/>
        <rFont val="Arial Narrow"/>
        <family val="2"/>
        <charset val="238"/>
      </rPr>
      <t>DN 80</t>
    </r>
    <r>
      <rPr>
        <sz val="10"/>
        <color rgb="FF000000"/>
        <rFont val="Arial Narrow"/>
        <family val="2"/>
        <charset val="238"/>
      </rPr>
      <t xml:space="preserve"> (skladen z SIST EN 14339:2005).</t>
    </r>
  </si>
  <si>
    <r>
      <t>Nadtalni INOX hidrant</t>
    </r>
    <r>
      <rPr>
        <sz val="10"/>
        <color rgb="FF000000"/>
        <rFont val="Arial Narrow"/>
        <family val="2"/>
        <charset val="238"/>
      </rPr>
      <t xml:space="preserve"> lomljive izvedbe z letečo prirobnico in vgradno dolžino 1,25 m, </t>
    </r>
    <r>
      <rPr>
        <b/>
        <sz val="10"/>
        <color rgb="FF000000"/>
        <rFont val="Arial Narrow"/>
        <family val="2"/>
        <charset val="238"/>
      </rPr>
      <t>DN 80</t>
    </r>
    <r>
      <rPr>
        <sz val="10"/>
        <color rgb="FF000000"/>
        <rFont val="Arial Narrow"/>
        <family val="2"/>
        <charset val="238"/>
      </rPr>
      <t xml:space="preserve"> (skladen z SIST EN 14384:2005).</t>
    </r>
  </si>
  <si>
    <r>
      <t>Odzračevalna garnitura</t>
    </r>
    <r>
      <rPr>
        <sz val="10"/>
        <color rgb="FF000000"/>
        <rFont val="Arial Narrow"/>
        <family val="2"/>
        <charset val="238"/>
      </rPr>
      <t xml:space="preserve"> podzemne izvedbe s cestno kapo in betonsko podložko, </t>
    </r>
    <r>
      <rPr>
        <b/>
        <sz val="10"/>
        <color rgb="FF000000"/>
        <rFont val="Arial Narrow"/>
        <family val="2"/>
        <charset val="238"/>
      </rPr>
      <t>H = 1,00 m</t>
    </r>
    <r>
      <rPr>
        <sz val="10"/>
        <color rgb="FF000000"/>
        <rFont val="Arial Narrow"/>
        <family val="2"/>
        <charset val="238"/>
      </rPr>
      <t xml:space="preserve">, največji zračni pretok 3,1 m3/min, </t>
    </r>
    <r>
      <rPr>
        <b/>
        <sz val="10"/>
        <color rgb="FF000000"/>
        <rFont val="Arial Narrow"/>
        <family val="2"/>
        <charset val="238"/>
      </rPr>
      <t>DN 50</t>
    </r>
    <r>
      <rPr>
        <sz val="10"/>
        <color rgb="FF000000"/>
        <rFont val="Arial Narrow"/>
        <family val="2"/>
        <charset val="238"/>
      </rPr>
      <t>, PN 10 (skladen z EN 1092-1).</t>
    </r>
  </si>
  <si>
    <r>
      <t>Poglobitev obstoječega betonskega jaška</t>
    </r>
    <r>
      <rPr>
        <sz val="10"/>
        <color rgb="FF000000"/>
        <rFont val="Arial Narrow"/>
        <family val="2"/>
        <charset val="238"/>
      </rPr>
      <t xml:space="preserve"> tlorisne površine 2mx3m za  2,5 m z vsemi potrebnimi deli. Izkop, opaževanje, betoniranje (pri Kebru).</t>
    </r>
  </si>
  <si>
    <r>
      <t xml:space="preserve">Montaža armatur  v jašku .
Obračun za </t>
    </r>
    <r>
      <rPr>
        <b/>
        <sz val="10"/>
        <color rgb="FF000000"/>
        <rFont val="Arial Narrow"/>
        <family val="2"/>
        <charset val="238"/>
      </rPr>
      <t>1 kos</t>
    </r>
    <r>
      <rPr>
        <sz val="10"/>
        <color rgb="FF000000"/>
        <rFont val="Arial Narrow"/>
        <family val="2"/>
        <charset val="238"/>
      </rPr>
      <t>.</t>
    </r>
  </si>
  <si>
    <t>Sanacija odseka cevovoda (razrast korenin) z robotom v cevi profila DN 500 ter preplastitev teh mest z vstavitvijo impregniranega vložka iz steklenih vlaken.</t>
  </si>
  <si>
    <t>Dobava in menjava pokrovov revizijskih jaškov fi 1000 skupaj z vsemi potrebnimi deli (odstranitev starega pokrova, obdelava, dobava in montaža venca in novega pokrova). Pokrovi morajo ustrezati zahtevam upravljavca kanalizacije. Cena za 1 kos.</t>
  </si>
  <si>
    <r>
      <t>Ostala dodatna in nepredvidena dela</t>
    </r>
    <r>
      <rPr>
        <sz val="10"/>
        <color rgb="FF000000"/>
        <rFont val="Arial Narrow"/>
        <family val="2"/>
        <charset val="238"/>
      </rPr>
      <t>. Obračun stroškov po dejanskih stroških porabe časa in materiala po vpisu v gradbeni dnevnik. Stroški so ocenjeni na 2</t>
    </r>
    <r>
      <rPr>
        <b/>
        <sz val="10"/>
        <color rgb="FF000000"/>
        <rFont val="Arial Narrow"/>
        <family val="2"/>
        <charset val="238"/>
      </rPr>
      <t>0 %</t>
    </r>
    <r>
      <rPr>
        <sz val="10"/>
        <color rgb="FF000000"/>
        <rFont val="Arial Narrow"/>
        <family val="2"/>
        <charset val="238"/>
      </rPr>
      <t xml:space="preserve"> vrednosti montažnih del.</t>
    </r>
  </si>
  <si>
    <r>
      <t>Ostala dodatna in nepredvidena dela</t>
    </r>
    <r>
      <rPr>
        <sz val="10"/>
        <color rgb="FF000000"/>
        <rFont val="Arial Narrow"/>
        <family val="2"/>
        <charset val="238"/>
      </rPr>
      <t>. Obračun stroškov po dejanskih stroških porabe časa in materiala po vpisu v gradbeni dnevnik. Stroški so ocenjeni na 20</t>
    </r>
    <r>
      <rPr>
        <b/>
        <sz val="10"/>
        <color rgb="FF000000"/>
        <rFont val="Arial Narrow"/>
        <family val="2"/>
        <charset val="238"/>
      </rPr>
      <t xml:space="preserve"> %</t>
    </r>
    <r>
      <rPr>
        <sz val="10"/>
        <color rgb="FF000000"/>
        <rFont val="Arial Narrow"/>
        <family val="2"/>
        <charset val="238"/>
      </rPr>
      <t xml:space="preserve"> vrednosti zemeljskih del.</t>
    </r>
  </si>
  <si>
    <t>1.23</t>
  </si>
  <si>
    <t>INVESTICIJSKO VZDRŽEVANJE VODOVODA IN KANALIZACIJE</t>
  </si>
  <si>
    <t>PO LJUBLJANSKI CESTI V DOMŽALAH</t>
  </si>
  <si>
    <t>VODOVOD IN KANALIZACIJA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</si>
</sst>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 _S_I_T;[Red]\-#,##0.00\ _S_I_T"/>
    <numFmt numFmtId="165" formatCode="#,##0.00\ [$€-424];[Red]\-#,##0.00\ [$€-424]"/>
    <numFmt numFmtId="166" formatCode="#,##0.00\ [$€-81D]"/>
  </numFmts>
  <fonts count="27" x14ac:knownFonts="1">
    <font>
      <sz val="11"/>
      <color rgb="FF000000"/>
      <name val="Calibri"/>
      <family val="2"/>
      <charset val="238"/>
    </font>
    <font>
      <sz val="10"/>
      <name val="Arial"/>
      <family val="2"/>
      <charset val="238"/>
    </font>
    <font>
      <sz val="11"/>
      <color rgb="FF000000"/>
      <name val="Arial Narrow"/>
      <family val="2"/>
      <charset val="238"/>
    </font>
    <font>
      <b/>
      <sz val="14"/>
      <color rgb="FF000000"/>
      <name val="Arial Narrow"/>
      <family val="2"/>
      <charset val="238"/>
    </font>
    <font>
      <b/>
      <sz val="11"/>
      <color rgb="FF000000"/>
      <name val="Arial Narrow"/>
      <family val="2"/>
      <charset val="238"/>
    </font>
    <font>
      <b/>
      <sz val="11"/>
      <name val="Arial Narrow"/>
      <family val="2"/>
      <charset val="238"/>
    </font>
    <font>
      <b/>
      <i/>
      <sz val="14"/>
      <name val="Arial Narrow"/>
      <family val="2"/>
      <charset val="238"/>
    </font>
    <font>
      <sz val="10"/>
      <name val="Arial Narrow"/>
      <family val="2"/>
      <charset val="238"/>
    </font>
    <font>
      <sz val="10"/>
      <color rgb="FF000000"/>
      <name val="Arial Narrow"/>
      <family val="2"/>
      <charset val="238"/>
    </font>
    <font>
      <b/>
      <sz val="10"/>
      <color rgb="FF000000"/>
      <name val="Arial Narrow"/>
      <family val="2"/>
      <charset val="238"/>
    </font>
    <font>
      <b/>
      <sz val="10"/>
      <name val="Arial Narrow"/>
      <family val="2"/>
      <charset val="238"/>
    </font>
    <font>
      <b/>
      <sz val="8"/>
      <name val="Arial Narrow"/>
      <family val="2"/>
      <charset val="238"/>
    </font>
    <font>
      <b/>
      <sz val="8"/>
      <color rgb="FF000000"/>
      <name val="Arial Narrow"/>
      <family val="2"/>
      <charset val="238"/>
    </font>
    <font>
      <sz val="11"/>
      <name val="Arial Narrow"/>
      <family val="2"/>
      <charset val="238"/>
    </font>
    <font>
      <b/>
      <sz val="12"/>
      <name val="Arial Narrow"/>
      <family val="2"/>
      <charset val="238"/>
    </font>
    <font>
      <sz val="12"/>
      <name val="Arial Narrow"/>
      <family val="2"/>
      <charset val="238"/>
    </font>
    <font>
      <b/>
      <sz val="12"/>
      <color rgb="FF000000"/>
      <name val="Arial Narrow"/>
      <family val="2"/>
      <charset val="238"/>
    </font>
    <font>
      <vertAlign val="superscript"/>
      <sz val="10"/>
      <color rgb="FF000000"/>
      <name val="Arial Narrow"/>
      <family val="2"/>
      <charset val="238"/>
    </font>
    <font>
      <b/>
      <vertAlign val="superscript"/>
      <sz val="10"/>
      <color rgb="FF000000"/>
      <name val="Arial Narrow"/>
      <family val="2"/>
      <charset val="238"/>
    </font>
    <font>
      <sz val="10"/>
      <color rgb="FFFF0000"/>
      <name val="Arial Narrow"/>
      <family val="2"/>
      <charset val="238"/>
    </font>
    <font>
      <vertAlign val="superscript"/>
      <sz val="10"/>
      <name val="Arial Narrow"/>
      <family val="2"/>
      <charset val="238"/>
    </font>
    <font>
      <b/>
      <sz val="12"/>
      <name val="Arial"/>
      <family val="2"/>
      <charset val="238"/>
    </font>
    <font>
      <b/>
      <sz val="10"/>
      <color rgb="FFFF0000"/>
      <name val="Arial"/>
      <family val="2"/>
      <charset val="238"/>
    </font>
    <font>
      <b/>
      <sz val="10"/>
      <name val="Arial"/>
      <family val="2"/>
      <charset val="238"/>
    </font>
    <font>
      <sz val="10"/>
      <name val="Arial"/>
      <family val="1"/>
      <charset val="238"/>
    </font>
    <font>
      <b/>
      <sz val="10"/>
      <color rgb="FF808080"/>
      <name val="Arial"/>
      <family val="2"/>
      <charset val="238"/>
    </font>
    <font>
      <sz val="8"/>
      <name val="Calibri"/>
      <family val="2"/>
      <charset val="238"/>
    </font>
  </fonts>
  <fills count="5">
    <fill>
      <patternFill patternType="none"/>
    </fill>
    <fill>
      <patternFill patternType="gray125"/>
    </fill>
    <fill>
      <patternFill patternType="solid">
        <fgColor rgb="FFFFFFCC"/>
        <bgColor rgb="FFFFFFFF"/>
      </patternFill>
    </fill>
    <fill>
      <patternFill patternType="solid">
        <fgColor theme="0"/>
        <bgColor rgb="FFFFFF00"/>
      </patternFill>
    </fill>
    <fill>
      <patternFill patternType="solid">
        <fgColor theme="0"/>
        <bgColor indexed="64"/>
      </patternFill>
    </fill>
  </fills>
  <borders count="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s>
  <cellStyleXfs count="2">
    <xf numFmtId="0" fontId="0" fillId="0" borderId="0"/>
    <xf numFmtId="0" fontId="1" fillId="0" borderId="0"/>
  </cellStyleXfs>
  <cellXfs count="195">
    <xf numFmtId="0" fontId="0" fillId="0" borderId="0" xfId="0"/>
    <xf numFmtId="0" fontId="2" fillId="0" borderId="0" xfId="0" applyFont="1" applyAlignment="1">
      <alignment vertical="center"/>
    </xf>
    <xf numFmtId="0" fontId="4" fillId="0" borderId="0" xfId="0" applyFont="1" applyAlignment="1">
      <alignment vertical="center" wrapText="1"/>
    </xf>
    <xf numFmtId="0" fontId="2" fillId="0" borderId="0" xfId="0" applyFont="1" applyAlignment="1">
      <alignment vertical="center" wrapText="1"/>
    </xf>
    <xf numFmtId="49" fontId="5" fillId="0" borderId="0" xfId="0" applyNumberFormat="1" applyFont="1" applyAlignment="1" applyProtection="1">
      <alignment horizontal="left" vertical="center" wrapText="1"/>
      <protection locked="0"/>
    </xf>
    <xf numFmtId="49" fontId="2" fillId="0" borderId="0" xfId="0" applyNumberFormat="1" applyFont="1" applyAlignment="1" applyProtection="1">
      <alignment vertical="center" wrapText="1"/>
      <protection locked="0"/>
    </xf>
    <xf numFmtId="0" fontId="2" fillId="0" borderId="0" xfId="0" applyFont="1" applyAlignment="1" applyProtection="1">
      <alignment vertical="center" wrapText="1"/>
      <protection locked="0"/>
    </xf>
    <xf numFmtId="0" fontId="4" fillId="0" borderId="0" xfId="0" applyFont="1" applyAlignment="1" applyProtection="1">
      <alignment vertical="center" wrapText="1"/>
      <protection locked="0"/>
    </xf>
    <xf numFmtId="49" fontId="5" fillId="0" borderId="0" xfId="0" applyNumberFormat="1" applyFont="1" applyAlignment="1" applyProtection="1">
      <alignment vertical="center" wrapText="1"/>
      <protection locked="0"/>
    </xf>
    <xf numFmtId="0" fontId="2" fillId="0" borderId="0" xfId="0" applyFont="1" applyAlignment="1" applyProtection="1">
      <alignment horizontal="left" vertical="center" wrapText="1"/>
      <protection locked="0"/>
    </xf>
    <xf numFmtId="0" fontId="2" fillId="0" borderId="0" xfId="0" applyFont="1" applyAlignment="1">
      <alignment horizontal="left" vertical="center"/>
    </xf>
    <xf numFmtId="0" fontId="7" fillId="0" borderId="0" xfId="0" applyFont="1" applyAlignment="1">
      <alignment vertical="center"/>
    </xf>
    <xf numFmtId="49" fontId="5" fillId="0" borderId="0" xfId="0" applyNumberFormat="1" applyFont="1" applyAlignment="1" applyProtection="1">
      <alignment vertical="center"/>
      <protection locked="0"/>
    </xf>
    <xf numFmtId="0" fontId="8" fillId="0" borderId="0" xfId="0" applyFont="1" applyAlignment="1" applyProtection="1">
      <alignment vertical="center" wrapText="1"/>
      <protection locked="0"/>
    </xf>
    <xf numFmtId="0" fontId="2" fillId="0" borderId="0" xfId="0" applyFont="1" applyAlignment="1" applyProtection="1">
      <alignment horizontal="left" vertical="center"/>
      <protection locked="0"/>
    </xf>
    <xf numFmtId="164" fontId="2" fillId="0" borderId="0" xfId="0" applyNumberFormat="1" applyFont="1" applyAlignment="1" applyProtection="1">
      <alignment vertical="center"/>
      <protection locked="0"/>
    </xf>
    <xf numFmtId="165" fontId="2" fillId="0" borderId="0" xfId="0" applyNumberFormat="1" applyFont="1" applyAlignment="1" applyProtection="1">
      <alignment vertical="center"/>
      <protection locked="0"/>
    </xf>
    <xf numFmtId="0" fontId="5" fillId="0" borderId="0" xfId="0" applyFont="1" applyAlignment="1" applyProtection="1">
      <alignment vertical="center" wrapText="1"/>
      <protection locked="0"/>
    </xf>
    <xf numFmtId="165" fontId="5" fillId="0" borderId="0" xfId="0" applyNumberFormat="1" applyFont="1" applyAlignment="1">
      <alignment horizontal="right" vertical="center"/>
    </xf>
    <xf numFmtId="165" fontId="5" fillId="0" borderId="0" xfId="0" applyNumberFormat="1" applyFont="1" applyAlignment="1" applyProtection="1">
      <alignment vertical="center"/>
      <protection locked="0"/>
    </xf>
    <xf numFmtId="49" fontId="2" fillId="0" borderId="0" xfId="0" applyNumberFormat="1" applyFont="1" applyAlignment="1" applyProtection="1">
      <alignment vertical="center"/>
      <protection locked="0"/>
    </xf>
    <xf numFmtId="0" fontId="4" fillId="0" borderId="0" xfId="0" applyFont="1" applyAlignment="1">
      <alignment vertical="center"/>
    </xf>
    <xf numFmtId="165" fontId="2" fillId="0" borderId="1" xfId="0" applyNumberFormat="1" applyFont="1" applyBorder="1" applyAlignment="1" applyProtection="1">
      <alignment vertical="center"/>
      <protection locked="0"/>
    </xf>
    <xf numFmtId="49" fontId="2" fillId="0" borderId="1" xfId="0" applyNumberFormat="1" applyFont="1" applyBorder="1" applyAlignment="1" applyProtection="1">
      <alignment vertical="center"/>
      <protection locked="0"/>
    </xf>
    <xf numFmtId="0" fontId="2" fillId="0" borderId="1" xfId="0" applyFont="1" applyBorder="1" applyAlignment="1">
      <alignment vertical="center"/>
    </xf>
    <xf numFmtId="0" fontId="2" fillId="0" borderId="1" xfId="0" applyFont="1" applyBorder="1" applyAlignment="1" applyProtection="1">
      <alignment vertical="center" wrapText="1"/>
      <protection locked="0"/>
    </xf>
    <xf numFmtId="0" fontId="2" fillId="0" borderId="1" xfId="0" applyFont="1" applyBorder="1" applyAlignment="1" applyProtection="1">
      <alignment horizontal="left" vertical="center"/>
      <protection locked="0"/>
    </xf>
    <xf numFmtId="164" fontId="2" fillId="0" borderId="1" xfId="0" applyNumberFormat="1" applyFont="1" applyBorder="1" applyAlignment="1" applyProtection="1">
      <alignment vertical="center"/>
      <protection locked="0"/>
    </xf>
    <xf numFmtId="165" fontId="2" fillId="0" borderId="0" xfId="0" applyNumberFormat="1" applyFont="1" applyAlignment="1" applyProtection="1">
      <alignment horizontal="right" vertical="center"/>
      <protection locked="0"/>
    </xf>
    <xf numFmtId="0" fontId="9" fillId="0" borderId="0" xfId="0" applyFont="1" applyAlignment="1" applyProtection="1">
      <alignment vertical="center" wrapText="1"/>
      <protection locked="0"/>
    </xf>
    <xf numFmtId="0" fontId="7" fillId="0" borderId="0" xfId="0" applyFont="1" applyBorder="1" applyAlignment="1">
      <alignment vertical="center"/>
    </xf>
    <xf numFmtId="49" fontId="10" fillId="0" borderId="0" xfId="0" applyNumberFormat="1" applyFont="1" applyAlignment="1" applyProtection="1">
      <alignment horizontal="left" vertical="center"/>
      <protection locked="0"/>
    </xf>
    <xf numFmtId="0" fontId="10" fillId="0" borderId="0" xfId="0" applyFont="1" applyAlignment="1" applyProtection="1">
      <alignment horizontal="left" vertical="center"/>
      <protection locked="0"/>
    </xf>
    <xf numFmtId="164" fontId="10" fillId="0" borderId="0" xfId="0" applyNumberFormat="1" applyFont="1" applyAlignment="1" applyProtection="1">
      <alignment vertical="center"/>
      <protection locked="0"/>
    </xf>
    <xf numFmtId="165" fontId="10" fillId="0" borderId="0" xfId="0" applyNumberFormat="1" applyFont="1" applyAlignment="1">
      <alignment horizontal="right" vertical="center"/>
    </xf>
    <xf numFmtId="165" fontId="10" fillId="0" borderId="0" xfId="0" applyNumberFormat="1" applyFont="1" applyAlignment="1" applyProtection="1">
      <alignment vertical="center"/>
      <protection locked="0"/>
    </xf>
    <xf numFmtId="49" fontId="10" fillId="0" borderId="0" xfId="0" applyNumberFormat="1" applyFont="1" applyAlignment="1" applyProtection="1">
      <alignment vertical="center"/>
      <protection locked="0"/>
    </xf>
    <xf numFmtId="0" fontId="8" fillId="0" borderId="1" xfId="0" applyFont="1" applyBorder="1" applyAlignment="1" applyProtection="1">
      <alignment vertical="center" wrapText="1"/>
      <protection locked="0"/>
    </xf>
    <xf numFmtId="165" fontId="2" fillId="0" borderId="1" xfId="0" applyNumberFormat="1" applyFont="1" applyBorder="1" applyAlignment="1">
      <alignment vertical="center"/>
    </xf>
    <xf numFmtId="0" fontId="10" fillId="0" borderId="0" xfId="0" applyFont="1" applyAlignment="1">
      <alignment vertical="center"/>
    </xf>
    <xf numFmtId="165" fontId="2" fillId="0" borderId="0" xfId="0" applyNumberFormat="1" applyFont="1" applyAlignment="1">
      <alignment vertical="center"/>
    </xf>
    <xf numFmtId="49" fontId="11" fillId="0" borderId="0" xfId="0" applyNumberFormat="1" applyFont="1" applyAlignment="1" applyProtection="1">
      <alignment horizontal="left" vertical="center"/>
      <protection locked="0"/>
    </xf>
    <xf numFmtId="0" fontId="11" fillId="0" borderId="0" xfId="0" applyFont="1" applyAlignment="1" applyProtection="1">
      <alignment horizontal="center" vertical="center"/>
      <protection locked="0"/>
    </xf>
    <xf numFmtId="0" fontId="12" fillId="0" borderId="0" xfId="0" applyFont="1" applyAlignment="1" applyProtection="1">
      <alignment horizontal="center" vertical="center" wrapText="1"/>
      <protection locked="0"/>
    </xf>
    <xf numFmtId="0" fontId="11" fillId="0" borderId="0" xfId="0" applyFont="1" applyAlignment="1" applyProtection="1">
      <alignment horizontal="left" vertical="center"/>
      <protection locked="0"/>
    </xf>
    <xf numFmtId="164" fontId="11" fillId="0" borderId="0" xfId="0" applyNumberFormat="1" applyFont="1" applyAlignment="1" applyProtection="1">
      <alignment horizontal="center" vertical="center"/>
      <protection locked="0"/>
    </xf>
    <xf numFmtId="165" fontId="11" fillId="0" borderId="0" xfId="0" applyNumberFormat="1" applyFont="1" applyAlignment="1" applyProtection="1">
      <alignment horizontal="center" vertical="center"/>
      <protection locked="0"/>
    </xf>
    <xf numFmtId="0" fontId="13" fillId="0" borderId="0" xfId="0" applyFont="1" applyAlignment="1">
      <alignment vertical="center"/>
    </xf>
    <xf numFmtId="49" fontId="13" fillId="0" borderId="0" xfId="0" applyNumberFormat="1" applyFont="1" applyAlignment="1" applyProtection="1">
      <alignment vertical="center"/>
      <protection locked="0"/>
    </xf>
    <xf numFmtId="0" fontId="7" fillId="0" borderId="0" xfId="0" applyFont="1" applyAlignment="1" applyProtection="1">
      <alignment vertical="center" wrapText="1"/>
      <protection locked="0"/>
    </xf>
    <xf numFmtId="0" fontId="13" fillId="0" borderId="0" xfId="0" applyFont="1" applyAlignment="1" applyProtection="1">
      <alignment horizontal="left" vertical="center"/>
      <protection locked="0"/>
    </xf>
    <xf numFmtId="164" fontId="13" fillId="0" borderId="0" xfId="0" applyNumberFormat="1" applyFont="1" applyAlignment="1" applyProtection="1">
      <alignment vertical="center"/>
      <protection locked="0"/>
    </xf>
    <xf numFmtId="165" fontId="13" fillId="0" borderId="0" xfId="0" applyNumberFormat="1" applyFont="1" applyAlignment="1" applyProtection="1">
      <alignment vertical="center"/>
      <protection locked="0"/>
    </xf>
    <xf numFmtId="0" fontId="10" fillId="0" borderId="0" xfId="0" applyFont="1" applyAlignment="1" applyProtection="1">
      <alignment vertical="center" wrapText="1"/>
      <protection locked="0"/>
    </xf>
    <xf numFmtId="49" fontId="13" fillId="0" borderId="1" xfId="0" applyNumberFormat="1" applyFont="1" applyBorder="1" applyAlignment="1" applyProtection="1">
      <alignment vertical="center"/>
      <protection locked="0"/>
    </xf>
    <xf numFmtId="0" fontId="13" fillId="0" borderId="1" xfId="0" applyFont="1" applyBorder="1" applyAlignment="1">
      <alignment vertical="center"/>
    </xf>
    <xf numFmtId="0" fontId="7" fillId="0" borderId="1" xfId="0" applyFont="1" applyBorder="1" applyAlignment="1" applyProtection="1">
      <alignment vertical="center" wrapText="1"/>
      <protection locked="0"/>
    </xf>
    <xf numFmtId="0" fontId="13" fillId="0" borderId="1" xfId="0" applyFont="1" applyBorder="1" applyAlignment="1" applyProtection="1">
      <alignment horizontal="left" vertical="center"/>
      <protection locked="0"/>
    </xf>
    <xf numFmtId="164" fontId="13" fillId="0" borderId="1" xfId="0" applyNumberFormat="1" applyFont="1" applyBorder="1" applyAlignment="1" applyProtection="1">
      <alignment vertical="center"/>
      <protection locked="0"/>
    </xf>
    <xf numFmtId="165" fontId="13" fillId="0" borderId="1" xfId="0" applyNumberFormat="1" applyFont="1" applyBorder="1" applyAlignment="1" applyProtection="1">
      <alignment vertical="center"/>
      <protection locked="0"/>
    </xf>
    <xf numFmtId="165" fontId="13" fillId="0" borderId="1" xfId="0" applyNumberFormat="1" applyFont="1" applyBorder="1" applyAlignment="1">
      <alignment vertical="center"/>
    </xf>
    <xf numFmtId="49" fontId="14" fillId="0" borderId="0" xfId="0" applyNumberFormat="1" applyFont="1" applyAlignment="1" applyProtection="1">
      <alignment vertical="center"/>
      <protection locked="0"/>
    </xf>
    <xf numFmtId="49" fontId="15" fillId="0" borderId="0" xfId="0" applyNumberFormat="1" applyFont="1" applyAlignment="1" applyProtection="1">
      <alignment vertical="center"/>
      <protection locked="0"/>
    </xf>
    <xf numFmtId="49" fontId="14" fillId="0" borderId="0" xfId="0" applyNumberFormat="1" applyFont="1" applyAlignment="1" applyProtection="1">
      <alignment horizontal="left" vertical="center"/>
      <protection locked="0"/>
    </xf>
    <xf numFmtId="0" fontId="14" fillId="0" borderId="0" xfId="0" applyFont="1" applyAlignment="1" applyProtection="1">
      <alignment horizontal="center" vertical="center"/>
      <protection locked="0"/>
    </xf>
    <xf numFmtId="0" fontId="16" fillId="0" borderId="0" xfId="0" applyFont="1" applyAlignment="1" applyProtection="1">
      <alignment horizontal="center" vertical="center" wrapText="1"/>
      <protection locked="0"/>
    </xf>
    <xf numFmtId="0" fontId="14" fillId="0" borderId="0" xfId="0" applyFont="1" applyAlignment="1" applyProtection="1">
      <alignment horizontal="left" vertical="center"/>
      <protection locked="0"/>
    </xf>
    <xf numFmtId="164" fontId="14" fillId="0" borderId="0" xfId="0" applyNumberFormat="1" applyFont="1" applyAlignment="1" applyProtection="1">
      <alignment horizontal="center" vertical="center"/>
      <protection locked="0"/>
    </xf>
    <xf numFmtId="165" fontId="14" fillId="0" borderId="0" xfId="0" applyNumberFormat="1" applyFont="1" applyAlignment="1" applyProtection="1">
      <alignment horizontal="center" vertical="center"/>
      <protection locked="0"/>
    </xf>
    <xf numFmtId="0" fontId="10" fillId="0" borderId="2" xfId="0" applyFont="1" applyBorder="1" applyAlignment="1" applyProtection="1">
      <alignment horizontal="center" vertical="center"/>
      <protection locked="0"/>
    </xf>
    <xf numFmtId="0" fontId="10" fillId="0" borderId="2" xfId="0" applyFont="1" applyBorder="1" applyAlignment="1" applyProtection="1">
      <alignment horizontal="center" vertical="center" wrapText="1"/>
      <protection locked="0"/>
    </xf>
    <xf numFmtId="164" fontId="10" fillId="0" borderId="2" xfId="0" applyNumberFormat="1" applyFont="1" applyBorder="1" applyAlignment="1" applyProtection="1">
      <alignment horizontal="center" vertical="center"/>
      <protection locked="0"/>
    </xf>
    <xf numFmtId="165" fontId="10" fillId="0" borderId="2" xfId="0" applyNumberFormat="1" applyFont="1" applyBorder="1" applyAlignment="1" applyProtection="1">
      <alignment horizontal="center" vertical="center"/>
      <protection locked="0"/>
    </xf>
    <xf numFmtId="0" fontId="7" fillId="0" borderId="2" xfId="0" applyFont="1" applyBorder="1" applyAlignment="1" applyProtection="1">
      <alignment horizontal="center" vertical="center"/>
      <protection locked="0"/>
    </xf>
    <xf numFmtId="0" fontId="8" fillId="0" borderId="2" xfId="0" applyFont="1" applyBorder="1" applyAlignment="1" applyProtection="1">
      <alignment horizontal="left" vertical="center"/>
      <protection locked="0"/>
    </xf>
    <xf numFmtId="164" fontId="8" fillId="0" borderId="2" xfId="0" applyNumberFormat="1" applyFont="1" applyBorder="1" applyAlignment="1" applyProtection="1">
      <alignment vertical="center"/>
      <protection locked="0"/>
    </xf>
    <xf numFmtId="165" fontId="8" fillId="0" borderId="2" xfId="0" applyNumberFormat="1" applyFont="1" applyBorder="1" applyAlignment="1">
      <alignment vertical="center"/>
    </xf>
    <xf numFmtId="165" fontId="8" fillId="0" borderId="2" xfId="0" applyNumberFormat="1" applyFont="1" applyBorder="1" applyAlignment="1" applyProtection="1">
      <alignment vertical="center"/>
      <protection locked="0"/>
    </xf>
    <xf numFmtId="49" fontId="8" fillId="0" borderId="2" xfId="0" applyNumberFormat="1" applyFont="1" applyBorder="1" applyAlignment="1" applyProtection="1">
      <alignment horizontal="center" vertical="center"/>
      <protection locked="0"/>
    </xf>
    <xf numFmtId="164" fontId="7" fillId="0" borderId="0" xfId="0" applyNumberFormat="1" applyFont="1" applyAlignment="1">
      <alignment vertical="center"/>
    </xf>
    <xf numFmtId="164" fontId="4" fillId="0" borderId="0" xfId="0" applyNumberFormat="1" applyFont="1" applyAlignment="1">
      <alignment horizontal="right" vertical="center"/>
    </xf>
    <xf numFmtId="0" fontId="9" fillId="0" borderId="0" xfId="0" applyFont="1" applyBorder="1" applyAlignment="1" applyProtection="1">
      <alignment horizontal="left" vertical="center" wrapText="1"/>
      <protection locked="0"/>
    </xf>
    <xf numFmtId="0" fontId="10" fillId="0" borderId="0" xfId="0" applyFont="1" applyBorder="1" applyAlignment="1" applyProtection="1">
      <alignment horizontal="left" vertical="center"/>
      <protection locked="0"/>
    </xf>
    <xf numFmtId="164" fontId="10" fillId="0" borderId="0" xfId="0" applyNumberFormat="1" applyFont="1" applyBorder="1" applyAlignment="1" applyProtection="1">
      <alignment vertical="center"/>
      <protection locked="0"/>
    </xf>
    <xf numFmtId="165" fontId="10" fillId="0" borderId="0" xfId="0" applyNumberFormat="1" applyFont="1" applyBorder="1" applyAlignment="1" applyProtection="1">
      <alignment vertical="center"/>
      <protection locked="0"/>
    </xf>
    <xf numFmtId="49" fontId="2" fillId="0" borderId="0" xfId="0" applyNumberFormat="1" applyFont="1" applyBorder="1" applyAlignment="1" applyProtection="1">
      <alignment horizontal="right" vertical="center"/>
      <protection locked="0"/>
    </xf>
    <xf numFmtId="0" fontId="8" fillId="0" borderId="0" xfId="0" applyFont="1" applyBorder="1" applyAlignment="1">
      <alignment horizontal="left" vertical="center" wrapText="1"/>
    </xf>
    <xf numFmtId="0" fontId="2" fillId="0" borderId="0" xfId="0" applyFont="1" applyBorder="1" applyAlignment="1" applyProtection="1">
      <alignment horizontal="left" vertical="center"/>
      <protection locked="0"/>
    </xf>
    <xf numFmtId="164" fontId="2" fillId="0" borderId="0" xfId="0" applyNumberFormat="1" applyFont="1" applyBorder="1" applyAlignment="1" applyProtection="1">
      <alignment vertical="center"/>
      <protection locked="0"/>
    </xf>
    <xf numFmtId="165" fontId="2" fillId="0" borderId="0" xfId="0" applyNumberFormat="1" applyFont="1" applyBorder="1" applyAlignment="1" applyProtection="1">
      <alignment vertical="center"/>
      <protection locked="0"/>
    </xf>
    <xf numFmtId="0" fontId="8" fillId="0" borderId="0" xfId="0" applyFont="1" applyBorder="1" applyAlignment="1" applyProtection="1">
      <alignment vertical="center" wrapText="1"/>
      <protection locked="0"/>
    </xf>
    <xf numFmtId="0" fontId="2" fillId="0" borderId="0" xfId="0" applyFont="1" applyBorder="1" applyAlignment="1">
      <alignment vertical="center" wrapText="1"/>
    </xf>
    <xf numFmtId="0" fontId="2" fillId="0" borderId="0" xfId="0" applyFont="1" applyBorder="1" applyAlignment="1">
      <alignment vertical="center"/>
    </xf>
    <xf numFmtId="49" fontId="8" fillId="0" borderId="0" xfId="0" applyNumberFormat="1" applyFont="1" applyBorder="1" applyAlignment="1" applyProtection="1">
      <alignment horizontal="right" vertical="center"/>
      <protection locked="0"/>
    </xf>
    <xf numFmtId="0" fontId="9" fillId="0" borderId="0" xfId="0" applyFont="1" applyAlignment="1" applyProtection="1">
      <alignment horizontal="left" vertical="center" wrapText="1"/>
      <protection locked="0"/>
    </xf>
    <xf numFmtId="49" fontId="2" fillId="0" borderId="0" xfId="0" applyNumberFormat="1" applyFont="1" applyAlignment="1" applyProtection="1">
      <alignment horizontal="right" vertical="center"/>
      <protection locked="0"/>
    </xf>
    <xf numFmtId="0" fontId="10" fillId="0" borderId="0" xfId="0" applyFont="1" applyAlignment="1" applyProtection="1">
      <alignment vertical="center"/>
      <protection locked="0"/>
    </xf>
    <xf numFmtId="0" fontId="9" fillId="0" borderId="0" xfId="0" applyFont="1" applyBorder="1" applyAlignment="1" applyProtection="1">
      <alignment vertical="center" wrapText="1"/>
      <protection locked="0"/>
    </xf>
    <xf numFmtId="165" fontId="10" fillId="0" borderId="0" xfId="0" applyNumberFormat="1" applyFont="1" applyBorder="1" applyAlignment="1">
      <alignment horizontal="right" vertical="center"/>
    </xf>
    <xf numFmtId="0" fontId="15" fillId="0" borderId="0" xfId="0" applyFont="1" applyAlignment="1">
      <alignment vertical="center"/>
    </xf>
    <xf numFmtId="0" fontId="10" fillId="0" borderId="0" xfId="0" applyFont="1" applyBorder="1" applyAlignment="1" applyProtection="1">
      <alignment horizontal="left" vertical="center" wrapText="1"/>
      <protection locked="0"/>
    </xf>
    <xf numFmtId="0" fontId="10" fillId="0" borderId="0" xfId="0" applyFont="1" applyAlignment="1" applyProtection="1">
      <alignment horizontal="left" vertical="center" wrapText="1"/>
      <protection locked="0"/>
    </xf>
    <xf numFmtId="0" fontId="10" fillId="0" borderId="0" xfId="0" applyFont="1" applyBorder="1" applyAlignment="1" applyProtection="1">
      <alignment horizontal="center" vertical="center"/>
      <protection locked="0"/>
    </xf>
    <xf numFmtId="0" fontId="8" fillId="0" borderId="0" xfId="0" applyFont="1" applyAlignment="1" applyProtection="1">
      <alignment vertical="center"/>
      <protection locked="0"/>
    </xf>
    <xf numFmtId="2" fontId="2" fillId="0" borderId="0" xfId="0" applyNumberFormat="1" applyFont="1" applyAlignment="1">
      <alignment vertical="center"/>
    </xf>
    <xf numFmtId="49" fontId="8" fillId="0" borderId="0" xfId="0" applyNumberFormat="1" applyFont="1" applyAlignment="1" applyProtection="1">
      <alignment horizontal="right" vertical="center"/>
      <protection locked="0"/>
    </xf>
    <xf numFmtId="0" fontId="11" fillId="0" borderId="0" xfId="0" applyFont="1" applyBorder="1" applyAlignment="1" applyProtection="1">
      <alignment horizontal="center" vertical="center"/>
      <protection locked="0"/>
    </xf>
    <xf numFmtId="0" fontId="7" fillId="0" borderId="0" xfId="0" applyFont="1" applyAlignment="1">
      <alignment horizontal="right" vertical="center"/>
    </xf>
    <xf numFmtId="49" fontId="7" fillId="0" borderId="0" xfId="0" applyNumberFormat="1" applyFont="1" applyAlignment="1" applyProtection="1">
      <alignment horizontal="right" vertical="center"/>
      <protection locked="0"/>
    </xf>
    <xf numFmtId="0" fontId="19" fillId="0" borderId="0" xfId="0" applyFont="1" applyAlignment="1" applyProtection="1">
      <alignment vertical="center"/>
      <protection locked="0"/>
    </xf>
    <xf numFmtId="0" fontId="19" fillId="0" borderId="0" xfId="0" applyFont="1" applyAlignment="1">
      <alignment vertical="center"/>
    </xf>
    <xf numFmtId="0" fontId="2" fillId="0" borderId="0" xfId="0" applyFont="1" applyAlignment="1" applyProtection="1">
      <alignment vertical="center"/>
      <protection locked="0"/>
    </xf>
    <xf numFmtId="1" fontId="2" fillId="0" borderId="0" xfId="0" applyNumberFormat="1" applyFont="1" applyAlignment="1" applyProtection="1">
      <alignment vertical="center"/>
      <protection locked="0"/>
    </xf>
    <xf numFmtId="166" fontId="7" fillId="0" borderId="0" xfId="0" applyNumberFormat="1" applyFont="1" applyAlignment="1">
      <alignment vertical="center"/>
    </xf>
    <xf numFmtId="166" fontId="2" fillId="0" borderId="0" xfId="0" applyNumberFormat="1" applyFont="1" applyAlignment="1" applyProtection="1">
      <alignment vertical="center"/>
      <protection locked="0"/>
    </xf>
    <xf numFmtId="1" fontId="2" fillId="0" borderId="0" xfId="0" applyNumberFormat="1" applyFont="1" applyBorder="1" applyAlignment="1" applyProtection="1">
      <alignment vertical="center"/>
      <protection locked="0"/>
    </xf>
    <xf numFmtId="165" fontId="2" fillId="0" borderId="0" xfId="0" applyNumberFormat="1" applyFont="1" applyBorder="1" applyAlignment="1">
      <alignment vertical="center"/>
    </xf>
    <xf numFmtId="166" fontId="2" fillId="0" borderId="0" xfId="0" applyNumberFormat="1" applyFont="1" applyBorder="1" applyAlignment="1" applyProtection="1">
      <alignment vertical="center"/>
      <protection locked="0"/>
    </xf>
    <xf numFmtId="1" fontId="8" fillId="0" borderId="2" xfId="0" applyNumberFormat="1" applyFont="1" applyBorder="1" applyAlignment="1" applyProtection="1">
      <alignment vertical="center"/>
      <protection locked="0"/>
    </xf>
    <xf numFmtId="166" fontId="7" fillId="0" borderId="2" xfId="0" applyNumberFormat="1" applyFont="1" applyBorder="1" applyAlignment="1">
      <alignment vertical="center"/>
    </xf>
    <xf numFmtId="166" fontId="8" fillId="0" borderId="2" xfId="0" applyNumberFormat="1" applyFont="1" applyBorder="1" applyAlignment="1" applyProtection="1">
      <alignment vertical="center"/>
      <protection locked="0"/>
    </xf>
    <xf numFmtId="0" fontId="7" fillId="0" borderId="2" xfId="0" applyFont="1" applyBorder="1" applyAlignment="1" applyProtection="1">
      <alignment horizontal="left" vertical="center"/>
      <protection locked="0"/>
    </xf>
    <xf numFmtId="0" fontId="7" fillId="0" borderId="2" xfId="0" applyFont="1" applyBorder="1" applyAlignment="1" applyProtection="1">
      <alignment vertical="center"/>
      <protection locked="0"/>
    </xf>
    <xf numFmtId="166" fontId="7" fillId="0" borderId="2" xfId="0" applyNumberFormat="1" applyFont="1" applyBorder="1" applyAlignment="1" applyProtection="1">
      <alignment vertical="center"/>
      <protection locked="0"/>
    </xf>
    <xf numFmtId="0" fontId="7" fillId="0" borderId="0" xfId="0" applyFont="1" applyAlignment="1" applyProtection="1">
      <alignment vertical="center"/>
      <protection locked="0"/>
    </xf>
    <xf numFmtId="166" fontId="7" fillId="0" borderId="0" xfId="0" applyNumberFormat="1" applyFont="1" applyAlignment="1" applyProtection="1">
      <alignment vertical="center"/>
      <protection locked="0"/>
    </xf>
    <xf numFmtId="49" fontId="13" fillId="0" borderId="0" xfId="0" applyNumberFormat="1" applyFont="1" applyAlignment="1" applyProtection="1">
      <alignment horizontal="right" vertical="center"/>
      <protection locked="0"/>
    </xf>
    <xf numFmtId="164" fontId="7" fillId="0" borderId="2" xfId="0" applyNumberFormat="1" applyFont="1" applyBorder="1" applyAlignment="1" applyProtection="1">
      <alignment vertical="center"/>
      <protection locked="0"/>
    </xf>
    <xf numFmtId="165" fontId="7" fillId="0" borderId="2" xfId="0" applyNumberFormat="1" applyFont="1" applyBorder="1" applyAlignment="1">
      <alignment vertical="center"/>
    </xf>
    <xf numFmtId="165" fontId="7" fillId="0" borderId="2" xfId="0" applyNumberFormat="1" applyFont="1" applyBorder="1" applyAlignment="1" applyProtection="1">
      <alignment vertical="center"/>
      <protection locked="0"/>
    </xf>
    <xf numFmtId="0" fontId="10" fillId="0" borderId="2" xfId="0" applyFont="1" applyBorder="1" applyAlignment="1" applyProtection="1">
      <alignment horizontal="left" vertical="center"/>
      <protection locked="0"/>
    </xf>
    <xf numFmtId="164" fontId="10" fillId="0" borderId="2" xfId="0" applyNumberFormat="1" applyFont="1" applyBorder="1" applyAlignment="1" applyProtection="1">
      <alignment vertical="center"/>
      <protection locked="0"/>
    </xf>
    <xf numFmtId="165" fontId="10" fillId="0" borderId="2" xfId="0" applyNumberFormat="1" applyFont="1" applyBorder="1" applyAlignment="1" applyProtection="1">
      <alignment vertical="center"/>
      <protection locked="0"/>
    </xf>
    <xf numFmtId="49" fontId="7" fillId="0" borderId="0" xfId="0" applyNumberFormat="1" applyFont="1" applyBorder="1" applyAlignment="1" applyProtection="1">
      <alignment horizontal="right" vertical="center"/>
      <protection locked="0"/>
    </xf>
    <xf numFmtId="49" fontId="7" fillId="0" borderId="2" xfId="0" applyNumberFormat="1" applyFont="1" applyBorder="1" applyAlignment="1" applyProtection="1">
      <alignment horizontal="center" vertical="center"/>
      <protection locked="0"/>
    </xf>
    <xf numFmtId="0" fontId="1" fillId="0" borderId="0" xfId="1" applyFont="1" applyBorder="1"/>
    <xf numFmtId="2" fontId="1" fillId="0" borderId="0" xfId="1" applyNumberFormat="1" applyFont="1" applyBorder="1"/>
    <xf numFmtId="0" fontId="21" fillId="0" borderId="0" xfId="1" applyFont="1" applyBorder="1"/>
    <xf numFmtId="2" fontId="1" fillId="0" borderId="0" xfId="1" applyNumberFormat="1" applyBorder="1"/>
    <xf numFmtId="0" fontId="1" fillId="0" borderId="0" xfId="1"/>
    <xf numFmtId="0" fontId="1" fillId="2" borderId="2" xfId="1" applyFont="1" applyFill="1" applyBorder="1"/>
    <xf numFmtId="2" fontId="22" fillId="2" borderId="2" xfId="1" applyNumberFormat="1" applyFont="1" applyFill="1" applyBorder="1"/>
    <xf numFmtId="2" fontId="23" fillId="2" borderId="2" xfId="1" applyNumberFormat="1" applyFont="1" applyFill="1" applyBorder="1"/>
    <xf numFmtId="2" fontId="24" fillId="0" borderId="0" xfId="1" applyNumberFormat="1" applyFont="1" applyBorder="1"/>
    <xf numFmtId="2" fontId="1" fillId="0" borderId="0" xfId="1" applyNumberFormat="1" applyFont="1" applyBorder="1" applyAlignment="1">
      <alignment horizontal="center"/>
    </xf>
    <xf numFmtId="2" fontId="23" fillId="0" borderId="0" xfId="1" applyNumberFormat="1" applyFont="1" applyBorder="1"/>
    <xf numFmtId="2" fontId="1" fillId="2" borderId="2" xfId="1" applyNumberFormat="1" applyFont="1" applyFill="1" applyBorder="1"/>
    <xf numFmtId="2" fontId="1" fillId="0" borderId="0" xfId="1" applyNumberFormat="1"/>
    <xf numFmtId="2" fontId="1" fillId="0" borderId="0" xfId="1" applyNumberFormat="1" applyFont="1" applyBorder="1" applyAlignment="1"/>
    <xf numFmtId="0" fontId="25" fillId="0" borderId="0" xfId="1" applyFont="1" applyBorder="1"/>
    <xf numFmtId="1" fontId="1" fillId="0" borderId="0" xfId="1" applyNumberFormat="1" applyFont="1" applyBorder="1" applyAlignment="1">
      <alignment horizontal="left"/>
    </xf>
    <xf numFmtId="0" fontId="1" fillId="0" borderId="0" xfId="1" applyFont="1"/>
    <xf numFmtId="2" fontId="1" fillId="0" borderId="0" xfId="1" applyNumberFormat="1" applyFont="1"/>
    <xf numFmtId="164" fontId="8" fillId="3" borderId="2" xfId="0" applyNumberFormat="1" applyFont="1" applyFill="1" applyBorder="1" applyAlignment="1" applyProtection="1">
      <alignment vertical="center"/>
      <protection locked="0"/>
    </xf>
    <xf numFmtId="164" fontId="8" fillId="4" borderId="2" xfId="0" applyNumberFormat="1" applyFont="1" applyFill="1" applyBorder="1" applyAlignment="1" applyProtection="1">
      <alignment vertical="center"/>
      <protection locked="0"/>
    </xf>
    <xf numFmtId="0" fontId="8" fillId="3" borderId="2" xfId="0" applyFont="1" applyFill="1" applyBorder="1" applyAlignment="1" applyProtection="1">
      <alignment horizontal="left" vertical="center"/>
      <protection locked="0"/>
    </xf>
    <xf numFmtId="165" fontId="8" fillId="3" borderId="2" xfId="0" applyNumberFormat="1" applyFont="1" applyFill="1" applyBorder="1" applyAlignment="1">
      <alignment vertical="center"/>
    </xf>
    <xf numFmtId="165" fontId="8" fillId="3" borderId="2" xfId="0" applyNumberFormat="1" applyFont="1" applyFill="1" applyBorder="1" applyAlignment="1" applyProtection="1">
      <alignment vertical="center"/>
      <protection locked="0"/>
    </xf>
    <xf numFmtId="0" fontId="7" fillId="3" borderId="2" xfId="0" applyFont="1" applyFill="1" applyBorder="1" applyAlignment="1" applyProtection="1">
      <alignment horizontal="left" vertical="center"/>
      <protection locked="0"/>
    </xf>
    <xf numFmtId="164" fontId="7" fillId="3" borderId="2" xfId="0" applyNumberFormat="1" applyFont="1" applyFill="1" applyBorder="1" applyAlignment="1" applyProtection="1">
      <alignment vertical="center"/>
      <protection locked="0"/>
    </xf>
    <xf numFmtId="165" fontId="7" fillId="3" borderId="2" xfId="0" applyNumberFormat="1" applyFont="1" applyFill="1" applyBorder="1" applyAlignment="1">
      <alignment vertical="center"/>
    </xf>
    <xf numFmtId="165" fontId="7" fillId="3" borderId="2" xfId="0" applyNumberFormat="1" applyFont="1" applyFill="1" applyBorder="1" applyAlignment="1" applyProtection="1">
      <alignment vertical="center"/>
      <protection locked="0"/>
    </xf>
    <xf numFmtId="165" fontId="7" fillId="4" borderId="2" xfId="0" applyNumberFormat="1" applyFont="1" applyFill="1" applyBorder="1" applyAlignment="1">
      <alignment vertical="center"/>
    </xf>
    <xf numFmtId="0" fontId="3" fillId="0" borderId="0" xfId="0" applyFont="1" applyBorder="1" applyAlignment="1">
      <alignment horizontal="center" vertical="center" wrapText="1"/>
    </xf>
    <xf numFmtId="49" fontId="5" fillId="0" borderId="0" xfId="0" applyNumberFormat="1" applyFont="1" applyBorder="1" applyAlignment="1" applyProtection="1">
      <alignment horizontal="left" vertical="center" wrapText="1"/>
      <protection locked="0"/>
    </xf>
    <xf numFmtId="0" fontId="4" fillId="0" borderId="0" xfId="0" applyFont="1" applyBorder="1" applyAlignment="1" applyProtection="1">
      <alignment horizontal="left" vertical="top" wrapText="1"/>
      <protection locked="0"/>
    </xf>
    <xf numFmtId="0" fontId="4" fillId="0" borderId="0" xfId="0" applyFont="1" applyBorder="1" applyAlignment="1" applyProtection="1">
      <alignment horizontal="left" vertical="center" wrapText="1"/>
      <protection locked="0"/>
    </xf>
    <xf numFmtId="0" fontId="2" fillId="0" borderId="0" xfId="0" applyFont="1" applyBorder="1" applyAlignment="1" applyProtection="1">
      <alignment horizontal="left" vertical="center" wrapText="1"/>
      <protection locked="0"/>
    </xf>
    <xf numFmtId="49" fontId="4" fillId="0" borderId="0" xfId="0" applyNumberFormat="1" applyFont="1" applyBorder="1" applyAlignment="1" applyProtection="1">
      <alignment horizontal="left" vertical="center" wrapText="1"/>
      <protection locked="0"/>
    </xf>
    <xf numFmtId="49" fontId="2" fillId="0" borderId="0" xfId="0" applyNumberFormat="1" applyFont="1" applyBorder="1" applyAlignment="1" applyProtection="1">
      <alignment horizontal="left" vertical="center" wrapText="1"/>
      <protection locked="0"/>
    </xf>
    <xf numFmtId="49" fontId="6" fillId="0" borderId="1" xfId="0" applyNumberFormat="1" applyFont="1" applyBorder="1" applyAlignment="1" applyProtection="1">
      <alignment horizontal="left" vertical="center"/>
      <protection locked="0"/>
    </xf>
    <xf numFmtId="0" fontId="4" fillId="0" borderId="0" xfId="0" applyFont="1" applyBorder="1" applyAlignment="1" applyProtection="1">
      <alignment horizontal="center" vertical="center" wrapText="1"/>
      <protection locked="0"/>
    </xf>
    <xf numFmtId="0" fontId="2" fillId="0" borderId="0" xfId="0" applyFont="1" applyBorder="1" applyAlignment="1" applyProtection="1">
      <alignment horizontal="right" vertical="center" wrapText="1"/>
      <protection locked="0"/>
    </xf>
    <xf numFmtId="49" fontId="10" fillId="0" borderId="0" xfId="0" applyNumberFormat="1" applyFont="1" applyBorder="1" applyAlignment="1" applyProtection="1">
      <alignment horizontal="left" vertical="center"/>
      <protection locked="0"/>
    </xf>
    <xf numFmtId="49" fontId="14" fillId="0" borderId="0" xfId="0" applyNumberFormat="1" applyFont="1" applyBorder="1" applyAlignment="1" applyProtection="1">
      <alignment horizontal="left" vertical="center"/>
      <protection locked="0"/>
    </xf>
    <xf numFmtId="49" fontId="15" fillId="0" borderId="0" xfId="0" applyNumberFormat="1" applyFont="1" applyBorder="1" applyAlignment="1" applyProtection="1">
      <alignment horizontal="left" vertical="center"/>
      <protection locked="0"/>
    </xf>
    <xf numFmtId="0" fontId="9" fillId="0" borderId="2" xfId="0" applyFont="1" applyBorder="1" applyAlignment="1" applyProtection="1">
      <alignment horizontal="center" vertical="center" wrapText="1"/>
      <protection locked="0"/>
    </xf>
    <xf numFmtId="0" fontId="7" fillId="0" borderId="2" xfId="0" applyFont="1" applyBorder="1" applyAlignment="1" applyProtection="1">
      <alignment horizontal="left" vertical="center" wrapText="1"/>
      <protection locked="0"/>
    </xf>
    <xf numFmtId="0" fontId="8" fillId="0" borderId="2" xfId="0" applyFont="1" applyBorder="1" applyAlignment="1" applyProtection="1">
      <alignment horizontal="justify" vertical="center" wrapText="1"/>
      <protection locked="0"/>
    </xf>
    <xf numFmtId="0" fontId="9" fillId="0" borderId="2" xfId="0" applyFont="1" applyBorder="1" applyAlignment="1" applyProtection="1">
      <alignment horizontal="justify" vertical="center" wrapText="1"/>
      <protection locked="0"/>
    </xf>
    <xf numFmtId="0" fontId="10" fillId="0" borderId="2" xfId="0" applyFont="1" applyBorder="1" applyAlignment="1" applyProtection="1">
      <alignment horizontal="justify" vertical="center" wrapText="1"/>
      <protection locked="0"/>
    </xf>
    <xf numFmtId="0" fontId="7" fillId="0" borderId="2" xfId="0" applyFont="1" applyBorder="1" applyAlignment="1" applyProtection="1">
      <alignment horizontal="justify" vertical="center" wrapText="1"/>
      <protection locked="0"/>
    </xf>
    <xf numFmtId="0" fontId="9" fillId="3" borderId="2" xfId="0" applyFont="1" applyFill="1" applyBorder="1" applyAlignment="1" applyProtection="1">
      <alignment vertical="center" wrapText="1"/>
      <protection locked="0"/>
    </xf>
    <xf numFmtId="0" fontId="9" fillId="3" borderId="2" xfId="0" applyFont="1" applyFill="1" applyBorder="1" applyAlignment="1" applyProtection="1">
      <alignment horizontal="justify" vertical="center" wrapText="1"/>
      <protection locked="0"/>
    </xf>
    <xf numFmtId="0" fontId="9" fillId="0" borderId="0" xfId="0" applyFont="1" applyBorder="1" applyAlignment="1" applyProtection="1">
      <alignment horizontal="left" vertical="center" wrapText="1"/>
      <protection locked="0"/>
    </xf>
    <xf numFmtId="0" fontId="8" fillId="3" borderId="2" xfId="0" applyFont="1" applyFill="1" applyBorder="1" applyAlignment="1" applyProtection="1">
      <alignment horizontal="justify" vertical="center" wrapText="1"/>
      <protection locked="0"/>
    </xf>
    <xf numFmtId="0" fontId="10" fillId="0" borderId="0" xfId="0" applyFont="1" applyBorder="1" applyAlignment="1" applyProtection="1">
      <alignment horizontal="left" vertical="center" wrapText="1"/>
      <protection locked="0"/>
    </xf>
    <xf numFmtId="0" fontId="8" fillId="0" borderId="2" xfId="0" applyFont="1" applyBorder="1" applyAlignment="1" applyProtection="1">
      <alignment horizontal="left" vertical="center" wrapText="1"/>
      <protection locked="0"/>
    </xf>
    <xf numFmtId="49" fontId="2" fillId="0" borderId="0" xfId="0" applyNumberFormat="1" applyFont="1" applyBorder="1" applyAlignment="1" applyProtection="1">
      <alignment horizontal="center" vertical="center"/>
      <protection locked="0"/>
    </xf>
    <xf numFmtId="0" fontId="9" fillId="0" borderId="2" xfId="0" applyFont="1" applyBorder="1" applyAlignment="1" applyProtection="1">
      <alignment horizontal="left" vertical="center" wrapText="1"/>
      <protection locked="0"/>
    </xf>
    <xf numFmtId="0" fontId="8" fillId="0" borderId="0" xfId="0" applyFont="1" applyBorder="1" applyAlignment="1" applyProtection="1">
      <alignment horizontal="left" vertical="center" wrapText="1"/>
      <protection locked="0"/>
    </xf>
    <xf numFmtId="0" fontId="10" fillId="0" borderId="2" xfId="0" applyFont="1" applyBorder="1" applyAlignment="1" applyProtection="1">
      <alignment horizontal="center" vertical="center" wrapText="1"/>
      <protection locked="0"/>
    </xf>
    <xf numFmtId="0" fontId="10" fillId="3" borderId="2" xfId="0" applyFont="1" applyFill="1" applyBorder="1" applyAlignment="1" applyProtection="1">
      <alignment horizontal="left" vertical="center" wrapText="1"/>
      <protection locked="0"/>
    </xf>
    <xf numFmtId="0" fontId="10" fillId="0" borderId="2" xfId="0" applyFont="1" applyBorder="1" applyAlignment="1" applyProtection="1">
      <alignment horizontal="left" vertical="center" wrapText="1"/>
      <protection locked="0"/>
    </xf>
    <xf numFmtId="0" fontId="7" fillId="3" borderId="2" xfId="0" applyFont="1" applyFill="1" applyBorder="1" applyAlignment="1" applyProtection="1">
      <alignment horizontal="left" vertical="center" wrapText="1"/>
      <protection locked="0"/>
    </xf>
  </cellXfs>
  <cellStyles count="2">
    <cellStyle name="Navadno" xfId="0" builtinId="0"/>
    <cellStyle name="Navadno 2" xfId="1" xr:uid="{00000000-0005-0000-0000-000006000000}"/>
  </cellStyles>
  <dxfs count="0"/>
  <tableStyles count="0" defaultTableStyle="TableStyleMedium2" defaultPivotStyle="PivotStyleLight16"/>
  <colors>
    <indexedColors>
      <rgbColor rgb="FF000000"/>
      <rgbColor rgb="FFFFFFFF"/>
      <rgbColor rgb="FFFF0000"/>
      <rgbColor rgb="FF00FF00"/>
      <rgbColor rgb="FF0000FF"/>
      <rgbColor rgb="FFFFF2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absolute">
    <xdr:from>
      <xdr:col>7</xdr:col>
      <xdr:colOff>0</xdr:colOff>
      <xdr:row>11</xdr:row>
      <xdr:rowOff>56880</xdr:rowOff>
    </xdr:from>
    <xdr:to>
      <xdr:col>19</xdr:col>
      <xdr:colOff>265680</xdr:colOff>
      <xdr:row>23</xdr:row>
      <xdr:rowOff>46440</xdr:rowOff>
    </xdr:to>
    <xdr:sp macro="" textlink="">
      <xdr:nvSpPr>
        <xdr:cNvPr id="2" name="CustomShape 1">
          <a:extLst>
            <a:ext uri="{FF2B5EF4-FFF2-40B4-BE49-F238E27FC236}">
              <a16:creationId xmlns:a16="http://schemas.microsoft.com/office/drawing/2014/main" id="{00000000-0008-0000-0100-000002000000}"/>
            </a:ext>
          </a:extLst>
        </xdr:cNvPr>
        <xdr:cNvSpPr/>
      </xdr:nvSpPr>
      <xdr:spPr>
        <a:xfrm>
          <a:off x="4335480" y="1914120"/>
          <a:ext cx="4223160" cy="1932480"/>
        </a:xfrm>
        <a:custGeom>
          <a:avLst/>
          <a:gdLst/>
          <a:ahLst/>
          <a:cxnLst/>
          <a:rect l="l" t="t" r="r" b="b"/>
          <a:pathLst>
            <a:path w="11172" h="5379">
              <a:moveTo>
                <a:pt x="0" y="0"/>
              </a:moveTo>
              <a:lnTo>
                <a:pt x="2203" y="0"/>
              </a:lnTo>
              <a:lnTo>
                <a:pt x="4466" y="5378"/>
              </a:lnTo>
              <a:lnTo>
                <a:pt x="6671" y="5378"/>
              </a:lnTo>
              <a:lnTo>
                <a:pt x="8904" y="0"/>
              </a:lnTo>
              <a:lnTo>
                <a:pt x="11140" y="0"/>
              </a:lnTo>
              <a:lnTo>
                <a:pt x="11171" y="24"/>
              </a:lnTo>
            </a:path>
          </a:pathLst>
        </a:custGeom>
        <a:noFill/>
        <a:ln w="36000">
          <a:solidFill>
            <a:srgbClr val="000000"/>
          </a:solidFill>
          <a:round/>
        </a:ln>
      </xdr:spPr>
      <xdr:style>
        <a:lnRef idx="0">
          <a:scrgbClr r="0" g="0" b="0"/>
        </a:lnRef>
        <a:fillRef idx="0">
          <a:scrgbClr r="0" g="0" b="0"/>
        </a:fillRef>
        <a:effectRef idx="0">
          <a:scrgbClr r="0" g="0" b="0"/>
        </a:effectRef>
        <a:fontRef idx="minor"/>
      </xdr:style>
    </xdr:sp>
    <xdr:clientData/>
  </xdr:twoCellAnchor>
  <xdr:twoCellAnchor editAs="absolute">
    <xdr:from>
      <xdr:col>13</xdr:col>
      <xdr:colOff>123840</xdr:colOff>
      <xdr:row>19</xdr:row>
      <xdr:rowOff>122040</xdr:rowOff>
    </xdr:from>
    <xdr:to>
      <xdr:col>13</xdr:col>
      <xdr:colOff>470160</xdr:colOff>
      <xdr:row>21</xdr:row>
      <xdr:rowOff>128160</xdr:rowOff>
    </xdr:to>
    <xdr:sp macro="" textlink="">
      <xdr:nvSpPr>
        <xdr:cNvPr id="3" name="CustomShape 1">
          <a:extLst>
            <a:ext uri="{FF2B5EF4-FFF2-40B4-BE49-F238E27FC236}">
              <a16:creationId xmlns:a16="http://schemas.microsoft.com/office/drawing/2014/main" id="{00000000-0008-0000-0100-000003000000}"/>
            </a:ext>
          </a:extLst>
        </xdr:cNvPr>
        <xdr:cNvSpPr/>
      </xdr:nvSpPr>
      <xdr:spPr>
        <a:xfrm>
          <a:off x="6276960" y="3274560"/>
          <a:ext cx="346320" cy="330120"/>
        </a:xfrm>
        <a:prstGeom prst="ellipse">
          <a:avLst/>
        </a:prstGeom>
        <a:solidFill>
          <a:srgbClr val="C0C0C0"/>
        </a:solid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editAs="absolute">
    <xdr:from>
      <xdr:col>12</xdr:col>
      <xdr:colOff>69840</xdr:colOff>
      <xdr:row>21</xdr:row>
      <xdr:rowOff>135720</xdr:rowOff>
    </xdr:from>
    <xdr:to>
      <xdr:col>14</xdr:col>
      <xdr:colOff>205920</xdr:colOff>
      <xdr:row>21</xdr:row>
      <xdr:rowOff>138240</xdr:rowOff>
    </xdr:to>
    <xdr:sp macro="" textlink="">
      <xdr:nvSpPr>
        <xdr:cNvPr id="4" name="Line 1">
          <a:extLst>
            <a:ext uri="{FF2B5EF4-FFF2-40B4-BE49-F238E27FC236}">
              <a16:creationId xmlns:a16="http://schemas.microsoft.com/office/drawing/2014/main" id="{00000000-0008-0000-0100-000004000000}"/>
            </a:ext>
          </a:extLst>
        </xdr:cNvPr>
        <xdr:cNvSpPr/>
      </xdr:nvSpPr>
      <xdr:spPr>
        <a:xfrm>
          <a:off x="5919840" y="3612240"/>
          <a:ext cx="1064520" cy="2520"/>
        </a:xfrm>
        <a:prstGeom prst="line">
          <a:avLst/>
        </a:prstGeom>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editAs="absolute">
    <xdr:from>
      <xdr:col>11</xdr:col>
      <xdr:colOff>205560</xdr:colOff>
      <xdr:row>19</xdr:row>
      <xdr:rowOff>55800</xdr:rowOff>
    </xdr:from>
    <xdr:to>
      <xdr:col>15</xdr:col>
      <xdr:colOff>51840</xdr:colOff>
      <xdr:row>19</xdr:row>
      <xdr:rowOff>56160</xdr:rowOff>
    </xdr:to>
    <xdr:sp macro="" textlink="">
      <xdr:nvSpPr>
        <xdr:cNvPr id="5" name="Line 1">
          <a:extLst>
            <a:ext uri="{FF2B5EF4-FFF2-40B4-BE49-F238E27FC236}">
              <a16:creationId xmlns:a16="http://schemas.microsoft.com/office/drawing/2014/main" id="{00000000-0008-0000-0100-000005000000}"/>
            </a:ext>
          </a:extLst>
        </xdr:cNvPr>
        <xdr:cNvSpPr/>
      </xdr:nvSpPr>
      <xdr:spPr>
        <a:xfrm>
          <a:off x="5752800" y="3208320"/>
          <a:ext cx="1380240" cy="360"/>
        </a:xfrm>
        <a:prstGeom prst="line">
          <a:avLst/>
        </a:prstGeom>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editAs="absolute">
    <xdr:from>
      <xdr:col>10</xdr:col>
      <xdr:colOff>165600</xdr:colOff>
      <xdr:row>14</xdr:row>
      <xdr:rowOff>63720</xdr:rowOff>
    </xdr:from>
    <xdr:to>
      <xdr:col>16</xdr:col>
      <xdr:colOff>99720</xdr:colOff>
      <xdr:row>14</xdr:row>
      <xdr:rowOff>64080</xdr:rowOff>
    </xdr:to>
    <xdr:sp macro="" textlink="">
      <xdr:nvSpPr>
        <xdr:cNvPr id="6" name="Line 1">
          <a:extLst>
            <a:ext uri="{FF2B5EF4-FFF2-40B4-BE49-F238E27FC236}">
              <a16:creationId xmlns:a16="http://schemas.microsoft.com/office/drawing/2014/main" id="{00000000-0008-0000-0100-000006000000}"/>
            </a:ext>
          </a:extLst>
        </xdr:cNvPr>
        <xdr:cNvSpPr/>
      </xdr:nvSpPr>
      <xdr:spPr>
        <a:xfrm>
          <a:off x="5409720" y="2406600"/>
          <a:ext cx="2074320" cy="360"/>
        </a:xfrm>
        <a:prstGeom prst="line">
          <a:avLst/>
        </a:prstGeom>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editAs="absolute">
    <xdr:from>
      <xdr:col>17</xdr:col>
      <xdr:colOff>194040</xdr:colOff>
      <xdr:row>11</xdr:row>
      <xdr:rowOff>56880</xdr:rowOff>
    </xdr:from>
    <xdr:to>
      <xdr:col>17</xdr:col>
      <xdr:colOff>194400</xdr:colOff>
      <xdr:row>14</xdr:row>
      <xdr:rowOff>53640</xdr:rowOff>
    </xdr:to>
    <xdr:sp macro="" textlink="">
      <xdr:nvSpPr>
        <xdr:cNvPr id="7" name="Line 1">
          <a:extLst>
            <a:ext uri="{FF2B5EF4-FFF2-40B4-BE49-F238E27FC236}">
              <a16:creationId xmlns:a16="http://schemas.microsoft.com/office/drawing/2014/main" id="{00000000-0008-0000-0100-000007000000}"/>
            </a:ext>
          </a:extLst>
        </xdr:cNvPr>
        <xdr:cNvSpPr/>
      </xdr:nvSpPr>
      <xdr:spPr>
        <a:xfrm>
          <a:off x="7881120" y="1914120"/>
          <a:ext cx="360" cy="482400"/>
        </a:xfrm>
        <a:prstGeom prst="line">
          <a:avLst/>
        </a:prstGeom>
        <a:ln w="9360">
          <a:solidFill>
            <a:srgbClr val="000000"/>
          </a:solidFill>
          <a:round/>
          <a:headEnd type="triangle" w="med" len="med"/>
          <a:tailEnd type="triangle" w="med" len="med"/>
        </a:ln>
      </xdr:spPr>
      <xdr:style>
        <a:lnRef idx="0">
          <a:scrgbClr r="0" g="0" b="0"/>
        </a:lnRef>
        <a:fillRef idx="0">
          <a:scrgbClr r="0" g="0" b="0"/>
        </a:fillRef>
        <a:effectRef idx="0">
          <a:scrgbClr r="0" g="0" b="0"/>
        </a:effectRef>
        <a:fontRef idx="minor"/>
      </xdr:style>
    </xdr:sp>
    <xdr:clientData/>
  </xdr:twoCellAnchor>
  <xdr:twoCellAnchor editAs="absolute">
    <xdr:from>
      <xdr:col>17</xdr:col>
      <xdr:colOff>194040</xdr:colOff>
      <xdr:row>14</xdr:row>
      <xdr:rowOff>34560</xdr:rowOff>
    </xdr:from>
    <xdr:to>
      <xdr:col>17</xdr:col>
      <xdr:colOff>194400</xdr:colOff>
      <xdr:row>19</xdr:row>
      <xdr:rowOff>115920</xdr:rowOff>
    </xdr:to>
    <xdr:sp macro="" textlink="">
      <xdr:nvSpPr>
        <xdr:cNvPr id="8" name="Line 1">
          <a:extLst>
            <a:ext uri="{FF2B5EF4-FFF2-40B4-BE49-F238E27FC236}">
              <a16:creationId xmlns:a16="http://schemas.microsoft.com/office/drawing/2014/main" id="{00000000-0008-0000-0100-000008000000}"/>
            </a:ext>
          </a:extLst>
        </xdr:cNvPr>
        <xdr:cNvSpPr/>
      </xdr:nvSpPr>
      <xdr:spPr>
        <a:xfrm>
          <a:off x="7881120" y="2377440"/>
          <a:ext cx="360" cy="891000"/>
        </a:xfrm>
        <a:prstGeom prst="line">
          <a:avLst/>
        </a:prstGeom>
        <a:ln w="9360">
          <a:solidFill>
            <a:srgbClr val="000000"/>
          </a:solidFill>
          <a:round/>
          <a:headEnd type="triangle" w="med" len="med"/>
          <a:tailEnd type="triangle" w="med" len="med"/>
        </a:ln>
      </xdr:spPr>
      <xdr:style>
        <a:lnRef idx="0">
          <a:scrgbClr r="0" g="0" b="0"/>
        </a:lnRef>
        <a:fillRef idx="0">
          <a:scrgbClr r="0" g="0" b="0"/>
        </a:fillRef>
        <a:effectRef idx="0">
          <a:scrgbClr r="0" g="0" b="0"/>
        </a:effectRef>
        <a:fontRef idx="minor"/>
      </xdr:style>
    </xdr:sp>
    <xdr:clientData/>
  </xdr:twoCellAnchor>
  <xdr:twoCellAnchor editAs="absolute">
    <xdr:from>
      <xdr:col>17</xdr:col>
      <xdr:colOff>194040</xdr:colOff>
      <xdr:row>19</xdr:row>
      <xdr:rowOff>88200</xdr:rowOff>
    </xdr:from>
    <xdr:to>
      <xdr:col>17</xdr:col>
      <xdr:colOff>194400</xdr:colOff>
      <xdr:row>22</xdr:row>
      <xdr:rowOff>48600</xdr:rowOff>
    </xdr:to>
    <xdr:sp macro="" textlink="">
      <xdr:nvSpPr>
        <xdr:cNvPr id="9" name="Line 1">
          <a:extLst>
            <a:ext uri="{FF2B5EF4-FFF2-40B4-BE49-F238E27FC236}">
              <a16:creationId xmlns:a16="http://schemas.microsoft.com/office/drawing/2014/main" id="{00000000-0008-0000-0100-000009000000}"/>
            </a:ext>
          </a:extLst>
        </xdr:cNvPr>
        <xdr:cNvSpPr/>
      </xdr:nvSpPr>
      <xdr:spPr>
        <a:xfrm>
          <a:off x="7881120" y="3240720"/>
          <a:ext cx="360" cy="446400"/>
        </a:xfrm>
        <a:prstGeom prst="line">
          <a:avLst/>
        </a:prstGeom>
        <a:ln w="9360">
          <a:solidFill>
            <a:srgbClr val="000000"/>
          </a:solidFill>
          <a:round/>
          <a:headEnd type="triangle" w="med" len="med"/>
          <a:tailEnd type="triangle" w="med" len="med"/>
        </a:ln>
      </xdr:spPr>
      <xdr:style>
        <a:lnRef idx="0">
          <a:scrgbClr r="0" g="0" b="0"/>
        </a:lnRef>
        <a:fillRef idx="0">
          <a:scrgbClr r="0" g="0" b="0"/>
        </a:fillRef>
        <a:effectRef idx="0">
          <a:scrgbClr r="0" g="0" b="0"/>
        </a:effectRef>
        <a:fontRef idx="minor"/>
      </xdr:style>
    </xdr:sp>
    <xdr:clientData/>
  </xdr:twoCellAnchor>
  <xdr:twoCellAnchor editAs="absolute">
    <xdr:from>
      <xdr:col>12</xdr:col>
      <xdr:colOff>174960</xdr:colOff>
      <xdr:row>25</xdr:row>
      <xdr:rowOff>66600</xdr:rowOff>
    </xdr:from>
    <xdr:to>
      <xdr:col>14</xdr:col>
      <xdr:colOff>90720</xdr:colOff>
      <xdr:row>25</xdr:row>
      <xdr:rowOff>66960</xdr:rowOff>
    </xdr:to>
    <xdr:sp macro="" textlink="">
      <xdr:nvSpPr>
        <xdr:cNvPr id="10" name="Line 1">
          <a:extLst>
            <a:ext uri="{FF2B5EF4-FFF2-40B4-BE49-F238E27FC236}">
              <a16:creationId xmlns:a16="http://schemas.microsoft.com/office/drawing/2014/main" id="{00000000-0008-0000-0100-00000A000000}"/>
            </a:ext>
          </a:extLst>
        </xdr:cNvPr>
        <xdr:cNvSpPr/>
      </xdr:nvSpPr>
      <xdr:spPr>
        <a:xfrm>
          <a:off x="6024960" y="4190760"/>
          <a:ext cx="844200" cy="360"/>
        </a:xfrm>
        <a:prstGeom prst="line">
          <a:avLst/>
        </a:prstGeom>
        <a:ln w="9360">
          <a:solidFill>
            <a:srgbClr val="000000"/>
          </a:solidFill>
          <a:round/>
          <a:headEnd type="triangle" w="med" len="med"/>
          <a:tailEnd type="triangle" w="med" len="med"/>
        </a:ln>
      </xdr:spPr>
      <xdr:style>
        <a:lnRef idx="0">
          <a:scrgbClr r="0" g="0" b="0"/>
        </a:lnRef>
        <a:fillRef idx="0">
          <a:scrgbClr r="0" g="0" b="0"/>
        </a:fillRef>
        <a:effectRef idx="0">
          <a:scrgbClr r="0" g="0" b="0"/>
        </a:effectRef>
        <a:fontRef idx="minor"/>
      </xdr:style>
    </xdr:sp>
    <xdr:clientData/>
  </xdr:twoCellAnchor>
  <xdr:twoCellAnchor editAs="absolute">
    <xdr:from>
      <xdr:col>9</xdr:col>
      <xdr:colOff>217440</xdr:colOff>
      <xdr:row>10</xdr:row>
      <xdr:rowOff>104760</xdr:rowOff>
    </xdr:from>
    <xdr:to>
      <xdr:col>17</xdr:col>
      <xdr:colOff>6120</xdr:colOff>
      <xdr:row>10</xdr:row>
      <xdr:rowOff>105120</xdr:rowOff>
    </xdr:to>
    <xdr:sp macro="" textlink="">
      <xdr:nvSpPr>
        <xdr:cNvPr id="11" name="Line 1">
          <a:extLst>
            <a:ext uri="{FF2B5EF4-FFF2-40B4-BE49-F238E27FC236}">
              <a16:creationId xmlns:a16="http://schemas.microsoft.com/office/drawing/2014/main" id="{00000000-0008-0000-0100-00000B000000}"/>
            </a:ext>
          </a:extLst>
        </xdr:cNvPr>
        <xdr:cNvSpPr/>
      </xdr:nvSpPr>
      <xdr:spPr>
        <a:xfrm>
          <a:off x="5158800" y="1800000"/>
          <a:ext cx="2534400" cy="360"/>
        </a:xfrm>
        <a:prstGeom prst="line">
          <a:avLst/>
        </a:prstGeom>
        <a:ln w="9360">
          <a:solidFill>
            <a:srgbClr val="000000"/>
          </a:solidFill>
          <a:round/>
          <a:headEnd type="triangle" w="med" len="med"/>
          <a:tailEnd type="triangle" w="med" len="med"/>
        </a:ln>
      </xdr:spPr>
      <xdr:style>
        <a:lnRef idx="0">
          <a:scrgbClr r="0" g="0" b="0"/>
        </a:lnRef>
        <a:fillRef idx="0">
          <a:scrgbClr r="0" g="0" b="0"/>
        </a:fillRef>
        <a:effectRef idx="0">
          <a:scrgbClr r="0" g="0" b="0"/>
        </a:effectRef>
        <a:fontRef idx="minor"/>
      </xdr:style>
    </xdr:sp>
    <xdr:clientData/>
  </xdr:twoCellAnchor>
  <xdr:twoCellAnchor editAs="absolute">
    <xdr:from>
      <xdr:col>19</xdr:col>
      <xdr:colOff>235800</xdr:colOff>
      <xdr:row>11</xdr:row>
      <xdr:rowOff>65520</xdr:rowOff>
    </xdr:from>
    <xdr:to>
      <xdr:col>19</xdr:col>
      <xdr:colOff>236160</xdr:colOff>
      <xdr:row>23</xdr:row>
      <xdr:rowOff>56880</xdr:rowOff>
    </xdr:to>
    <xdr:sp macro="" textlink="">
      <xdr:nvSpPr>
        <xdr:cNvPr id="12" name="Line 1">
          <a:extLst>
            <a:ext uri="{FF2B5EF4-FFF2-40B4-BE49-F238E27FC236}">
              <a16:creationId xmlns:a16="http://schemas.microsoft.com/office/drawing/2014/main" id="{00000000-0008-0000-0100-00000C000000}"/>
            </a:ext>
          </a:extLst>
        </xdr:cNvPr>
        <xdr:cNvSpPr/>
      </xdr:nvSpPr>
      <xdr:spPr>
        <a:xfrm>
          <a:off x="8528760" y="1922760"/>
          <a:ext cx="360" cy="1934280"/>
        </a:xfrm>
        <a:prstGeom prst="line">
          <a:avLst/>
        </a:prstGeom>
        <a:ln w="9360">
          <a:solidFill>
            <a:srgbClr val="000000"/>
          </a:solidFill>
          <a:round/>
          <a:headEnd type="triangle" w="med" len="med"/>
          <a:tailEnd type="triangle" w="med" len="med"/>
        </a:ln>
      </xdr:spPr>
      <xdr:style>
        <a:lnRef idx="0">
          <a:scrgbClr r="0" g="0" b="0"/>
        </a:lnRef>
        <a:fillRef idx="0">
          <a:scrgbClr r="0" g="0" b="0"/>
        </a:fillRef>
        <a:effectRef idx="0">
          <a:scrgbClr r="0" g="0" b="0"/>
        </a:effectRef>
        <a:fontRef idx="minor"/>
      </xdr:style>
    </xdr:sp>
    <xdr:clientData/>
  </xdr:twoCellAnchor>
  <xdr:twoCellAnchor editAs="absolute">
    <xdr:from>
      <xdr:col>8</xdr:col>
      <xdr:colOff>59040</xdr:colOff>
      <xdr:row>23</xdr:row>
      <xdr:rowOff>360</xdr:rowOff>
    </xdr:from>
    <xdr:to>
      <xdr:col>12</xdr:col>
      <xdr:colOff>105120</xdr:colOff>
      <xdr:row>23</xdr:row>
      <xdr:rowOff>720</xdr:rowOff>
    </xdr:to>
    <xdr:sp macro="" textlink="">
      <xdr:nvSpPr>
        <xdr:cNvPr id="13" name="Line 1">
          <a:extLst>
            <a:ext uri="{FF2B5EF4-FFF2-40B4-BE49-F238E27FC236}">
              <a16:creationId xmlns:a16="http://schemas.microsoft.com/office/drawing/2014/main" id="{00000000-0008-0000-0100-00000D000000}"/>
            </a:ext>
          </a:extLst>
        </xdr:cNvPr>
        <xdr:cNvSpPr/>
      </xdr:nvSpPr>
      <xdr:spPr>
        <a:xfrm flipH="1">
          <a:off x="4697640" y="3800520"/>
          <a:ext cx="1257480" cy="360"/>
        </a:xfrm>
        <a:prstGeom prst="line">
          <a:avLst/>
        </a:prstGeom>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editAs="absolute">
    <xdr:from>
      <xdr:col>17</xdr:col>
      <xdr:colOff>194040</xdr:colOff>
      <xdr:row>22</xdr:row>
      <xdr:rowOff>39240</xdr:rowOff>
    </xdr:from>
    <xdr:to>
      <xdr:col>17</xdr:col>
      <xdr:colOff>194400</xdr:colOff>
      <xdr:row>23</xdr:row>
      <xdr:rowOff>46080</xdr:rowOff>
    </xdr:to>
    <xdr:sp macro="" textlink="">
      <xdr:nvSpPr>
        <xdr:cNvPr id="14" name="Line 1">
          <a:extLst>
            <a:ext uri="{FF2B5EF4-FFF2-40B4-BE49-F238E27FC236}">
              <a16:creationId xmlns:a16="http://schemas.microsoft.com/office/drawing/2014/main" id="{00000000-0008-0000-0100-00000E000000}"/>
            </a:ext>
          </a:extLst>
        </xdr:cNvPr>
        <xdr:cNvSpPr/>
      </xdr:nvSpPr>
      <xdr:spPr>
        <a:xfrm>
          <a:off x="7881120" y="3677760"/>
          <a:ext cx="360" cy="168480"/>
        </a:xfrm>
        <a:prstGeom prst="line">
          <a:avLst/>
        </a:prstGeom>
        <a:ln w="9360">
          <a:solidFill>
            <a:srgbClr val="000000"/>
          </a:solidFill>
          <a:round/>
          <a:headEnd type="triangle" w="med" len="med"/>
          <a:tailEnd type="triangle" w="med" len="med"/>
        </a:ln>
      </xdr:spPr>
      <xdr:style>
        <a:lnRef idx="0">
          <a:scrgbClr r="0" g="0" b="0"/>
        </a:lnRef>
        <a:fillRef idx="0">
          <a:scrgbClr r="0" g="0" b="0"/>
        </a:fillRef>
        <a:effectRef idx="0">
          <a:scrgbClr r="0" g="0" b="0"/>
        </a:effectRef>
        <a:fontRef idx="minor"/>
      </xdr:style>
    </xdr:sp>
    <xdr:clientData/>
  </xdr:twoCellAnchor>
</xdr:wsDr>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isarna">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AMK321"/>
  <sheetViews>
    <sheetView tabSelected="1" zoomScale="120" zoomScaleNormal="120" workbookViewId="0">
      <selection activeCell="E12" sqref="E12"/>
    </sheetView>
  </sheetViews>
  <sheetFormatPr defaultRowHeight="16.5" x14ac:dyDescent="0.25"/>
  <cols>
    <col min="1" max="1" width="7.85546875" style="1" customWidth="1"/>
    <col min="2" max="4" width="11.140625" style="1" customWidth="1"/>
    <col min="5" max="5" width="8.28515625" style="1" customWidth="1"/>
    <col min="6" max="6" width="5.5703125" style="1" customWidth="1"/>
    <col min="7" max="7" width="8.42578125" style="1" customWidth="1"/>
    <col min="8" max="8" width="10.5703125" style="1" customWidth="1"/>
    <col min="9" max="9" width="11.140625" style="1" customWidth="1"/>
    <col min="10" max="1025" width="9.140625" style="1" customWidth="1"/>
  </cols>
  <sheetData>
    <row r="2" spans="1:9" ht="18" customHeight="1" x14ac:dyDescent="0.25">
      <c r="B2" s="163" t="s">
        <v>0</v>
      </c>
      <c r="C2" s="163"/>
      <c r="D2" s="163"/>
      <c r="E2" s="163"/>
      <c r="F2" s="163"/>
      <c r="G2" s="163"/>
      <c r="H2" s="163"/>
      <c r="I2" s="2"/>
    </row>
    <row r="3" spans="1:9" x14ac:dyDescent="0.25">
      <c r="B3" s="3"/>
      <c r="C3" s="3"/>
      <c r="D3" s="3"/>
      <c r="E3" s="3"/>
      <c r="F3" s="3"/>
      <c r="G3" s="3"/>
      <c r="H3" s="3"/>
      <c r="I3" s="3"/>
    </row>
    <row r="5" spans="1:9" ht="16.5" customHeight="1" x14ac:dyDescent="0.25">
      <c r="A5" s="164" t="s">
        <v>1</v>
      </c>
      <c r="B5" s="164"/>
      <c r="C5" s="165" t="s">
        <v>363</v>
      </c>
      <c r="D5" s="165"/>
      <c r="E5" s="165"/>
      <c r="F5" s="165"/>
      <c r="G5" s="165"/>
      <c r="H5" s="165"/>
      <c r="I5" s="165"/>
    </row>
    <row r="6" spans="1:9" ht="12" customHeight="1" x14ac:dyDescent="0.25">
      <c r="A6" s="4" t="s">
        <v>2</v>
      </c>
      <c r="B6" s="4"/>
      <c r="C6" s="165"/>
      <c r="D6" s="165"/>
      <c r="E6" s="165"/>
      <c r="F6" s="165"/>
      <c r="G6" s="165"/>
      <c r="H6" s="165"/>
      <c r="I6" s="165"/>
    </row>
    <row r="7" spans="1:9" ht="32.25" customHeight="1" x14ac:dyDescent="0.25">
      <c r="A7" s="5"/>
      <c r="B7" s="3"/>
      <c r="C7" s="166" t="s">
        <v>364</v>
      </c>
      <c r="D7" s="166"/>
      <c r="E7" s="166"/>
      <c r="F7" s="166"/>
      <c r="G7" s="166"/>
      <c r="H7" s="166"/>
      <c r="I7" s="166"/>
    </row>
    <row r="8" spans="1:9" x14ac:dyDescent="0.25">
      <c r="A8" s="5"/>
      <c r="B8" s="3"/>
      <c r="C8" s="3"/>
      <c r="D8" s="6"/>
    </row>
    <row r="9" spans="1:9" ht="16.5" customHeight="1" x14ac:dyDescent="0.25">
      <c r="A9" s="164" t="s">
        <v>3</v>
      </c>
      <c r="B9" s="164"/>
      <c r="C9" s="166" t="s">
        <v>365</v>
      </c>
      <c r="D9" s="166"/>
      <c r="E9" s="166"/>
      <c r="F9" s="166"/>
      <c r="G9" s="166"/>
      <c r="H9" s="166"/>
      <c r="I9" s="166"/>
    </row>
    <row r="10" spans="1:9" x14ac:dyDescent="0.25">
      <c r="A10" s="5"/>
      <c r="B10" s="3"/>
      <c r="C10" s="3"/>
      <c r="D10" s="7" t="s">
        <v>2</v>
      </c>
    </row>
    <row r="11" spans="1:9" x14ac:dyDescent="0.25">
      <c r="A11" s="5"/>
      <c r="B11" s="3"/>
      <c r="C11" s="3"/>
      <c r="D11" s="7" t="s">
        <v>2</v>
      </c>
    </row>
    <row r="12" spans="1:9" x14ac:dyDescent="0.25">
      <c r="A12" s="5"/>
      <c r="B12" s="3"/>
      <c r="C12" s="3"/>
      <c r="D12" s="6"/>
    </row>
    <row r="13" spans="1:9" x14ac:dyDescent="0.25">
      <c r="A13" s="5"/>
      <c r="B13" s="3"/>
      <c r="C13" s="3"/>
      <c r="D13" s="6"/>
    </row>
    <row r="14" spans="1:9" ht="16.5" customHeight="1" x14ac:dyDescent="0.25">
      <c r="A14" s="164" t="s">
        <v>4</v>
      </c>
      <c r="B14" s="164"/>
      <c r="C14" s="167" t="s">
        <v>5</v>
      </c>
      <c r="D14" s="167"/>
      <c r="E14" s="167"/>
      <c r="F14" s="167"/>
      <c r="G14" s="167"/>
      <c r="H14" s="167"/>
      <c r="I14" s="167"/>
    </row>
    <row r="15" spans="1:9" ht="16.5" customHeight="1" x14ac:dyDescent="0.25">
      <c r="A15" s="164"/>
      <c r="B15" s="164"/>
      <c r="C15" s="167" t="s">
        <v>6</v>
      </c>
      <c r="D15" s="167"/>
      <c r="E15" s="167"/>
      <c r="F15" s="167"/>
      <c r="G15" s="167"/>
      <c r="H15" s="167"/>
      <c r="I15" s="167"/>
    </row>
    <row r="16" spans="1:9" ht="16.5" customHeight="1" x14ac:dyDescent="0.25">
      <c r="A16" s="5"/>
      <c r="B16" s="3"/>
      <c r="C16" s="167" t="s">
        <v>7</v>
      </c>
      <c r="D16" s="167"/>
      <c r="E16" s="167"/>
      <c r="F16" s="167"/>
      <c r="G16" s="167"/>
      <c r="H16" s="167"/>
      <c r="I16" s="167"/>
    </row>
    <row r="17" spans="1:9" x14ac:dyDescent="0.25">
      <c r="A17" s="5"/>
      <c r="B17" s="3"/>
      <c r="C17" s="3"/>
      <c r="D17" s="6"/>
    </row>
    <row r="18" spans="1:9" ht="16.5" customHeight="1" x14ac:dyDescent="0.25">
      <c r="A18" s="168" t="s">
        <v>8</v>
      </c>
      <c r="B18" s="168"/>
      <c r="C18" s="167" t="s">
        <v>9</v>
      </c>
      <c r="D18" s="167"/>
      <c r="E18" s="167"/>
      <c r="F18" s="167"/>
      <c r="G18" s="167"/>
      <c r="H18" s="167"/>
      <c r="I18" s="167"/>
    </row>
    <row r="19" spans="1:9" ht="16.5" customHeight="1" x14ac:dyDescent="0.25">
      <c r="A19" s="5"/>
      <c r="B19" s="3"/>
      <c r="C19" s="167" t="s">
        <v>10</v>
      </c>
      <c r="D19" s="167"/>
      <c r="E19" s="167"/>
      <c r="F19" s="167"/>
      <c r="G19" s="167"/>
      <c r="H19" s="167"/>
      <c r="I19" s="167"/>
    </row>
    <row r="20" spans="1:9" x14ac:dyDescent="0.25">
      <c r="A20" s="5"/>
      <c r="B20" s="3"/>
      <c r="C20" s="3" t="s">
        <v>2</v>
      </c>
      <c r="D20" s="6"/>
    </row>
    <row r="21" spans="1:9" x14ac:dyDescent="0.25">
      <c r="A21" s="5"/>
      <c r="B21" s="3"/>
      <c r="C21" s="3"/>
      <c r="D21" s="6"/>
    </row>
    <row r="22" spans="1:9" x14ac:dyDescent="0.25">
      <c r="A22" s="8"/>
      <c r="B22" s="3"/>
      <c r="C22" s="3"/>
      <c r="D22" s="9"/>
    </row>
    <row r="23" spans="1:9" x14ac:dyDescent="0.25">
      <c r="A23" s="164"/>
      <c r="B23" s="164"/>
      <c r="C23" s="166"/>
      <c r="D23" s="166"/>
      <c r="E23" s="166"/>
      <c r="F23" s="166"/>
      <c r="G23" s="166"/>
      <c r="H23" s="166"/>
      <c r="I23" s="166"/>
    </row>
    <row r="24" spans="1:9" x14ac:dyDescent="0.25">
      <c r="A24" s="5"/>
      <c r="B24" s="3"/>
      <c r="C24" s="3"/>
      <c r="D24" s="9"/>
      <c r="E24" s="10"/>
      <c r="F24" s="10"/>
      <c r="G24" s="10"/>
      <c r="H24" s="10"/>
      <c r="I24" s="10"/>
    </row>
    <row r="25" spans="1:9" x14ac:dyDescent="0.25">
      <c r="A25" s="164"/>
      <c r="B25" s="164"/>
      <c r="C25" s="167"/>
      <c r="D25" s="167"/>
      <c r="E25" s="167"/>
      <c r="F25" s="167"/>
      <c r="G25" s="167"/>
      <c r="H25" s="167"/>
      <c r="I25" s="167"/>
    </row>
    <row r="26" spans="1:9" x14ac:dyDescent="0.25">
      <c r="A26" s="5"/>
      <c r="B26" s="3"/>
      <c r="C26" s="3"/>
      <c r="D26" s="6"/>
    </row>
    <row r="27" spans="1:9" x14ac:dyDescent="0.25">
      <c r="A27" s="5"/>
      <c r="B27" s="3"/>
      <c r="C27" s="3"/>
      <c r="D27" s="6"/>
    </row>
    <row r="28" spans="1:9" x14ac:dyDescent="0.25">
      <c r="A28" s="5"/>
      <c r="B28" s="3"/>
      <c r="C28" s="3"/>
      <c r="D28" s="6"/>
    </row>
    <row r="29" spans="1:9" x14ac:dyDescent="0.25">
      <c r="A29" s="5"/>
      <c r="B29" s="3"/>
      <c r="C29" s="3"/>
      <c r="D29" s="6"/>
    </row>
    <row r="30" spans="1:9" x14ac:dyDescent="0.25">
      <c r="A30" s="5"/>
      <c r="B30" s="3"/>
      <c r="C30" s="3"/>
      <c r="D30" s="6"/>
    </row>
    <row r="31" spans="1:9" x14ac:dyDescent="0.25">
      <c r="A31" s="164"/>
      <c r="B31" s="164"/>
      <c r="C31" s="169"/>
      <c r="D31" s="169"/>
      <c r="E31" s="169"/>
      <c r="F31" s="169"/>
      <c r="G31" s="169"/>
      <c r="H31" s="169"/>
      <c r="I31" s="169"/>
    </row>
    <row r="33" spans="1:12" ht="18" x14ac:dyDescent="0.25">
      <c r="A33" s="170" t="s">
        <v>11</v>
      </c>
      <c r="B33" s="170"/>
      <c r="C33" s="170"/>
      <c r="D33" s="170"/>
      <c r="E33" s="170"/>
      <c r="F33" s="170"/>
      <c r="G33" s="170"/>
      <c r="H33" s="170"/>
      <c r="I33" s="170"/>
      <c r="J33" s="11"/>
      <c r="K33" s="11"/>
      <c r="L33" s="11"/>
    </row>
    <row r="34" spans="1:12" x14ac:dyDescent="0.25">
      <c r="A34" s="12" t="s">
        <v>2</v>
      </c>
      <c r="F34" s="13"/>
      <c r="G34" s="14"/>
      <c r="H34" s="15"/>
      <c r="I34" s="16"/>
      <c r="J34" s="11"/>
      <c r="K34" s="11"/>
      <c r="L34" s="11"/>
    </row>
    <row r="35" spans="1:12" ht="32.25" customHeight="1" x14ac:dyDescent="0.25">
      <c r="A35" s="17"/>
      <c r="C35" s="171" t="str">
        <f>C7</f>
        <v>PO LJUBLJANSKI CESTI V DOMŽALAH</v>
      </c>
      <c r="D35" s="171"/>
      <c r="E35" s="171"/>
      <c r="F35" s="171"/>
      <c r="G35" s="171"/>
      <c r="H35" s="18" t="s">
        <v>12</v>
      </c>
      <c r="I35" s="19">
        <f>I55+I67+I75</f>
        <v>0</v>
      </c>
      <c r="J35" s="11"/>
      <c r="K35" s="11"/>
    </row>
    <row r="36" spans="1:12" x14ac:dyDescent="0.25">
      <c r="A36" s="20"/>
      <c r="C36" s="21" t="str">
        <f>C9</f>
        <v>VODOVOD IN KANALIZACIJA</v>
      </c>
      <c r="E36" s="6"/>
      <c r="F36" s="14"/>
      <c r="G36" s="15"/>
      <c r="H36" s="16"/>
      <c r="I36" s="16"/>
      <c r="J36" s="11"/>
      <c r="K36" s="11"/>
    </row>
    <row r="37" spans="1:12" x14ac:dyDescent="0.25">
      <c r="A37" s="12"/>
      <c r="E37" s="6"/>
      <c r="F37" s="14"/>
      <c r="G37" s="15"/>
      <c r="H37" s="18"/>
      <c r="I37" s="19"/>
      <c r="J37" s="11"/>
      <c r="K37" s="11"/>
    </row>
    <row r="38" spans="1:12" x14ac:dyDescent="0.25">
      <c r="A38" s="20"/>
      <c r="E38" s="6"/>
      <c r="F38" s="14"/>
      <c r="G38" s="15"/>
      <c r="H38" s="16"/>
      <c r="I38" s="22"/>
      <c r="J38" s="11"/>
      <c r="K38" s="11"/>
    </row>
    <row r="39" spans="1:12" x14ac:dyDescent="0.25">
      <c r="E39" s="6"/>
      <c r="F39" s="14"/>
      <c r="G39" s="12" t="s">
        <v>13</v>
      </c>
      <c r="H39" s="16"/>
      <c r="I39" s="19">
        <f>SUM(I35:I37)</f>
        <v>0</v>
      </c>
      <c r="J39" s="11"/>
      <c r="K39" s="11"/>
    </row>
    <row r="40" spans="1:12" x14ac:dyDescent="0.25">
      <c r="A40" s="12"/>
      <c r="E40" s="6"/>
      <c r="F40" s="14"/>
      <c r="G40" s="15"/>
      <c r="H40" s="16"/>
      <c r="I40" s="19"/>
      <c r="J40" s="11"/>
      <c r="K40" s="11"/>
    </row>
    <row r="41" spans="1:12" x14ac:dyDescent="0.25">
      <c r="A41" s="23"/>
      <c r="B41" s="24"/>
      <c r="C41" s="24"/>
      <c r="D41" s="24"/>
      <c r="E41" s="25"/>
      <c r="F41" s="26"/>
      <c r="G41" s="27"/>
      <c r="H41" s="22"/>
      <c r="I41" s="22"/>
      <c r="J41" s="11"/>
      <c r="K41" s="11"/>
    </row>
    <row r="42" spans="1:12" ht="26.25" customHeight="1" x14ac:dyDescent="0.25">
      <c r="A42" s="20"/>
      <c r="F42" s="14"/>
      <c r="G42" s="6" t="s">
        <v>14</v>
      </c>
      <c r="H42" s="18" t="s">
        <v>12</v>
      </c>
      <c r="I42" s="16">
        <f>SUM(I39)*0.22</f>
        <v>0</v>
      </c>
      <c r="J42" s="11"/>
      <c r="K42" s="11"/>
    </row>
    <row r="43" spans="1:12" x14ac:dyDescent="0.25">
      <c r="A43" s="20"/>
      <c r="E43" s="6"/>
      <c r="F43" s="14"/>
      <c r="G43" s="15"/>
      <c r="H43" s="28"/>
      <c r="I43" s="22"/>
      <c r="J43" s="11"/>
      <c r="K43" s="11"/>
    </row>
    <row r="44" spans="1:12" ht="16.5" customHeight="1" x14ac:dyDescent="0.25">
      <c r="E44" s="20" t="s">
        <v>2</v>
      </c>
      <c r="F44" s="172" t="s">
        <v>15</v>
      </c>
      <c r="G44" s="172"/>
      <c r="H44" s="18" t="s">
        <v>12</v>
      </c>
      <c r="I44" s="16">
        <f>SUM(I39:I42)</f>
        <v>0</v>
      </c>
      <c r="J44" s="11"/>
      <c r="K44" s="11"/>
    </row>
    <row r="45" spans="1:12" x14ac:dyDescent="0.25">
      <c r="A45" s="20"/>
      <c r="E45" s="29"/>
      <c r="F45" s="14"/>
      <c r="G45" s="15"/>
      <c r="H45" s="16"/>
      <c r="I45" s="16"/>
      <c r="J45" s="30"/>
      <c r="K45" s="30"/>
    </row>
    <row r="46" spans="1:12" ht="18.75" customHeight="1" x14ac:dyDescent="0.25">
      <c r="A46" s="170" t="s">
        <v>16</v>
      </c>
      <c r="B46" s="170"/>
      <c r="C46" s="170"/>
      <c r="D46" s="170"/>
      <c r="E46" s="170"/>
      <c r="F46" s="170"/>
      <c r="G46" s="170"/>
      <c r="H46" s="170"/>
      <c r="I46" s="170"/>
      <c r="J46" s="11"/>
      <c r="K46" s="11"/>
    </row>
    <row r="47" spans="1:12" x14ac:dyDescent="0.25">
      <c r="A47" s="20"/>
      <c r="E47" s="13"/>
      <c r="F47" s="14"/>
      <c r="G47" s="15"/>
      <c r="H47" s="16"/>
      <c r="I47" s="16"/>
      <c r="J47" s="11"/>
      <c r="K47" s="11"/>
    </row>
    <row r="48" spans="1:12" x14ac:dyDescent="0.25">
      <c r="A48" s="20"/>
      <c r="E48" s="13"/>
      <c r="F48" s="14"/>
      <c r="G48" s="15"/>
      <c r="H48" s="16"/>
      <c r="I48" s="16"/>
      <c r="J48" s="11"/>
      <c r="K48" s="11"/>
    </row>
    <row r="49" spans="1:11" x14ac:dyDescent="0.25">
      <c r="A49" s="173" t="s">
        <v>17</v>
      </c>
      <c r="B49" s="173"/>
      <c r="C49" s="31"/>
      <c r="D49" s="31"/>
      <c r="E49" s="29"/>
      <c r="F49" s="32"/>
      <c r="G49" s="33"/>
      <c r="H49" s="34" t="s">
        <v>12</v>
      </c>
      <c r="I49" s="35">
        <f>I131</f>
        <v>0</v>
      </c>
      <c r="J49" s="11"/>
      <c r="K49" s="11"/>
    </row>
    <row r="50" spans="1:11" x14ac:dyDescent="0.25">
      <c r="A50" s="20"/>
      <c r="E50" s="13"/>
      <c r="F50" s="14"/>
      <c r="G50" s="15"/>
      <c r="H50" s="16"/>
      <c r="I50" s="16"/>
      <c r="J50" s="11"/>
      <c r="K50" s="11"/>
    </row>
    <row r="51" spans="1:11" x14ac:dyDescent="0.25">
      <c r="A51" s="173" t="s">
        <v>18</v>
      </c>
      <c r="B51" s="173"/>
      <c r="C51" s="31"/>
      <c r="D51" s="31"/>
      <c r="E51" s="29"/>
      <c r="F51" s="32"/>
      <c r="G51" s="33"/>
      <c r="H51" s="34" t="s">
        <v>12</v>
      </c>
      <c r="I51" s="35">
        <f>I181</f>
        <v>0</v>
      </c>
      <c r="J51" s="11"/>
      <c r="K51" s="11"/>
    </row>
    <row r="52" spans="1:11" x14ac:dyDescent="0.25">
      <c r="A52" s="36"/>
      <c r="B52" s="36"/>
      <c r="C52" s="36"/>
      <c r="D52" s="36"/>
      <c r="E52" s="13"/>
      <c r="F52" s="14"/>
      <c r="G52" s="15"/>
      <c r="H52" s="16"/>
      <c r="I52" s="16"/>
      <c r="J52" s="11"/>
      <c r="K52" s="11"/>
    </row>
    <row r="53" spans="1:11" x14ac:dyDescent="0.25">
      <c r="A53" s="173" t="s">
        <v>19</v>
      </c>
      <c r="B53" s="173"/>
      <c r="C53" s="31"/>
      <c r="D53" s="31"/>
      <c r="E53" s="29"/>
      <c r="F53" s="32"/>
      <c r="G53" s="33"/>
      <c r="H53" s="34" t="s">
        <v>12</v>
      </c>
      <c r="I53" s="35">
        <f>I278</f>
        <v>0</v>
      </c>
      <c r="J53" s="11"/>
      <c r="K53" s="11"/>
    </row>
    <row r="54" spans="1:11" x14ac:dyDescent="0.25">
      <c r="A54" s="23"/>
      <c r="B54" s="24"/>
      <c r="C54" s="24"/>
      <c r="D54" s="24"/>
      <c r="E54" s="37"/>
      <c r="F54" s="26"/>
      <c r="G54" s="27"/>
      <c r="H54" s="22"/>
      <c r="I54" s="38"/>
      <c r="J54" s="39"/>
      <c r="K54" s="39"/>
    </row>
    <row r="55" spans="1:11" x14ac:dyDescent="0.25">
      <c r="A55" s="36" t="s">
        <v>20</v>
      </c>
      <c r="B55" s="39"/>
      <c r="C55" s="39"/>
      <c r="D55" s="39"/>
      <c r="E55" s="29"/>
      <c r="F55" s="32"/>
      <c r="G55" s="33"/>
      <c r="H55" s="34" t="s">
        <v>12</v>
      </c>
      <c r="I55" s="35">
        <f>SUM(I49:I54)</f>
        <v>0</v>
      </c>
      <c r="J55" s="11"/>
      <c r="K55" s="11"/>
    </row>
    <row r="56" spans="1:11" x14ac:dyDescent="0.25">
      <c r="A56" s="36"/>
      <c r="B56" s="39"/>
      <c r="C56" s="39"/>
      <c r="D56" s="39"/>
      <c r="E56" s="29"/>
      <c r="F56" s="32"/>
      <c r="G56" s="33"/>
      <c r="H56" s="34"/>
      <c r="I56" s="35"/>
      <c r="J56" s="11"/>
      <c r="K56" s="11"/>
    </row>
    <row r="57" spans="1:11" x14ac:dyDescent="0.25">
      <c r="A57" s="20"/>
      <c r="E57" s="13"/>
      <c r="F57" s="14"/>
      <c r="G57" s="15"/>
      <c r="H57" s="16"/>
      <c r="I57" s="16"/>
      <c r="J57" s="11"/>
      <c r="K57" s="11"/>
    </row>
    <row r="58" spans="1:11" ht="18" x14ac:dyDescent="0.25">
      <c r="A58" s="170" t="s">
        <v>21</v>
      </c>
      <c r="B58" s="170"/>
      <c r="C58" s="170"/>
      <c r="D58" s="170"/>
      <c r="E58" s="170"/>
      <c r="F58" s="170"/>
      <c r="G58" s="170"/>
      <c r="H58" s="170"/>
      <c r="I58" s="170"/>
      <c r="J58" s="11"/>
      <c r="K58" s="11"/>
    </row>
    <row r="59" spans="1:11" x14ac:dyDescent="0.25">
      <c r="A59" s="20"/>
      <c r="E59" s="13"/>
      <c r="F59" s="14"/>
      <c r="G59" s="15"/>
      <c r="H59" s="16"/>
      <c r="I59" s="16"/>
      <c r="J59" s="11"/>
      <c r="K59" s="11"/>
    </row>
    <row r="60" spans="1:11" x14ac:dyDescent="0.25">
      <c r="A60" s="20"/>
      <c r="E60" s="13"/>
      <c r="F60" s="14"/>
      <c r="G60" s="15"/>
      <c r="H60" s="16"/>
      <c r="I60" s="16"/>
      <c r="J60" s="11"/>
      <c r="K60" s="11"/>
    </row>
    <row r="61" spans="1:11" x14ac:dyDescent="0.25">
      <c r="A61" s="173" t="s">
        <v>17</v>
      </c>
      <c r="B61" s="173"/>
      <c r="C61" s="31"/>
      <c r="D61" s="31"/>
      <c r="E61" s="29"/>
      <c r="F61" s="32"/>
      <c r="G61" s="33"/>
      <c r="H61" s="34" t="s">
        <v>12</v>
      </c>
      <c r="I61" s="35">
        <f>I155</f>
        <v>0</v>
      </c>
      <c r="J61" s="11"/>
      <c r="K61" s="11"/>
    </row>
    <row r="62" spans="1:11" x14ac:dyDescent="0.25">
      <c r="A62" s="20"/>
      <c r="E62" s="13"/>
      <c r="F62" s="14"/>
      <c r="G62" s="15"/>
      <c r="H62" s="16"/>
      <c r="I62" s="40"/>
      <c r="J62" s="11"/>
      <c r="K62" s="11"/>
    </row>
    <row r="63" spans="1:11" x14ac:dyDescent="0.25">
      <c r="A63" s="173" t="s">
        <v>18</v>
      </c>
      <c r="B63" s="173"/>
      <c r="C63" s="31"/>
      <c r="D63" s="31"/>
      <c r="E63" s="29"/>
      <c r="F63" s="32"/>
      <c r="G63" s="33"/>
      <c r="H63" s="34" t="s">
        <v>12</v>
      </c>
      <c r="I63" s="35">
        <f>I209</f>
        <v>0</v>
      </c>
      <c r="J63" s="11"/>
      <c r="K63" s="11"/>
    </row>
    <row r="64" spans="1:11" x14ac:dyDescent="0.25">
      <c r="A64" s="20"/>
      <c r="E64" s="13"/>
      <c r="F64" s="14"/>
      <c r="G64" s="15"/>
      <c r="H64" s="16"/>
      <c r="I64" s="16"/>
      <c r="J64" s="11"/>
      <c r="K64" s="11"/>
    </row>
    <row r="65" spans="1:11" x14ac:dyDescent="0.25">
      <c r="A65" s="173" t="s">
        <v>19</v>
      </c>
      <c r="B65" s="173"/>
      <c r="C65" s="31"/>
      <c r="D65" s="31"/>
      <c r="E65" s="29"/>
      <c r="F65" s="32"/>
      <c r="G65" s="33"/>
      <c r="H65" s="34" t="s">
        <v>12</v>
      </c>
      <c r="I65" s="35">
        <f>I297</f>
        <v>0</v>
      </c>
      <c r="J65" s="11"/>
      <c r="K65" s="11"/>
    </row>
    <row r="66" spans="1:11" x14ac:dyDescent="0.25">
      <c r="A66" s="23"/>
      <c r="B66" s="24"/>
      <c r="C66" s="24"/>
      <c r="D66" s="24"/>
      <c r="E66" s="37"/>
      <c r="F66" s="26"/>
      <c r="G66" s="27"/>
      <c r="H66" s="22"/>
      <c r="I66" s="38"/>
      <c r="J66" s="11"/>
      <c r="K66" s="11"/>
    </row>
    <row r="67" spans="1:11" x14ac:dyDescent="0.25">
      <c r="A67" s="36" t="s">
        <v>20</v>
      </c>
      <c r="B67" s="39"/>
      <c r="C67" s="39"/>
      <c r="D67" s="39"/>
      <c r="E67" s="29"/>
      <c r="F67" s="32"/>
      <c r="G67" s="33"/>
      <c r="H67" s="34" t="s">
        <v>12</v>
      </c>
      <c r="I67" s="35">
        <f>SUM(I61:I66)</f>
        <v>0</v>
      </c>
      <c r="J67" s="11"/>
      <c r="K67" s="11"/>
    </row>
    <row r="68" spans="1:11" x14ac:dyDescent="0.25">
      <c r="A68" s="41"/>
      <c r="B68" s="42"/>
      <c r="C68" s="42"/>
      <c r="D68" s="42"/>
      <c r="E68" s="43"/>
      <c r="F68" s="44"/>
      <c r="G68" s="45"/>
      <c r="H68" s="46"/>
      <c r="I68" s="46"/>
      <c r="J68" s="11"/>
      <c r="K68" s="11"/>
    </row>
    <row r="69" spans="1:11" x14ac:dyDescent="0.25">
      <c r="A69" s="41"/>
      <c r="B69" s="42"/>
      <c r="C69" s="42"/>
      <c r="D69" s="42"/>
      <c r="E69" s="43"/>
      <c r="F69" s="44"/>
      <c r="G69" s="45"/>
      <c r="H69" s="46"/>
      <c r="I69" s="46"/>
      <c r="J69" s="11"/>
      <c r="K69" s="11"/>
    </row>
    <row r="70" spans="1:11" s="47" customFormat="1" ht="18" x14ac:dyDescent="0.25">
      <c r="A70" s="170" t="s">
        <v>22</v>
      </c>
      <c r="B70" s="170"/>
      <c r="C70" s="170"/>
      <c r="D70" s="170"/>
      <c r="E70" s="170"/>
      <c r="F70" s="170"/>
      <c r="G70" s="170"/>
      <c r="H70" s="170"/>
      <c r="I70" s="170"/>
      <c r="J70" s="11"/>
      <c r="K70" s="11"/>
    </row>
    <row r="71" spans="1:11" s="47" customFormat="1" x14ac:dyDescent="0.25">
      <c r="A71" s="48"/>
      <c r="E71" s="49"/>
      <c r="F71" s="50"/>
      <c r="G71" s="51"/>
      <c r="H71" s="52"/>
      <c r="I71" s="52"/>
      <c r="J71" s="11"/>
      <c r="K71" s="11"/>
    </row>
    <row r="72" spans="1:11" s="47" customFormat="1" x14ac:dyDescent="0.25">
      <c r="A72" s="48"/>
      <c r="E72" s="49"/>
      <c r="F72" s="50"/>
      <c r="G72" s="51"/>
      <c r="H72" s="52"/>
      <c r="I72" s="52"/>
      <c r="J72" s="11"/>
      <c r="K72" s="11"/>
    </row>
    <row r="73" spans="1:11" s="47" customFormat="1" x14ac:dyDescent="0.25">
      <c r="A73" s="173" t="s">
        <v>23</v>
      </c>
      <c r="B73" s="173"/>
      <c r="C73" s="173"/>
      <c r="D73" s="31"/>
      <c r="E73" s="53"/>
      <c r="F73" s="32"/>
      <c r="G73" s="33"/>
      <c r="H73" s="34" t="s">
        <v>12</v>
      </c>
      <c r="I73" s="35">
        <f>I307</f>
        <v>0</v>
      </c>
      <c r="J73" s="11"/>
      <c r="K73" s="11"/>
    </row>
    <row r="74" spans="1:11" s="47" customFormat="1" x14ac:dyDescent="0.25">
      <c r="A74" s="54"/>
      <c r="B74" s="55"/>
      <c r="C74" s="55"/>
      <c r="D74" s="55"/>
      <c r="E74" s="56"/>
      <c r="F74" s="57"/>
      <c r="G74" s="58"/>
      <c r="H74" s="59"/>
      <c r="I74" s="60"/>
      <c r="J74" s="11"/>
      <c r="K74" s="11"/>
    </row>
    <row r="75" spans="1:11" s="47" customFormat="1" x14ac:dyDescent="0.25">
      <c r="A75" s="36" t="s">
        <v>20</v>
      </c>
      <c r="B75" s="39"/>
      <c r="C75" s="39"/>
      <c r="D75" s="39"/>
      <c r="E75" s="53"/>
      <c r="F75" s="32"/>
      <c r="G75" s="33"/>
      <c r="H75" s="34" t="s">
        <v>12</v>
      </c>
      <c r="I75" s="35">
        <f>SUM(I73:I74)</f>
        <v>0</v>
      </c>
      <c r="J75" s="11"/>
      <c r="K75" s="11"/>
    </row>
    <row r="76" spans="1:11" s="47" customFormat="1" x14ac:dyDescent="0.25">
      <c r="A76" s="36"/>
      <c r="B76" s="39"/>
      <c r="C76" s="39"/>
      <c r="D76" s="39"/>
      <c r="E76" s="53"/>
      <c r="F76" s="32"/>
      <c r="G76" s="33"/>
      <c r="H76" s="34"/>
      <c r="I76" s="35"/>
      <c r="J76" s="11"/>
      <c r="K76" s="11"/>
    </row>
    <row r="77" spans="1:11" x14ac:dyDescent="0.25">
      <c r="A77" s="174"/>
      <c r="B77" s="174"/>
      <c r="C77" s="174"/>
      <c r="D77" s="174"/>
      <c r="E77" s="174"/>
      <c r="F77" s="174"/>
      <c r="G77" s="174"/>
      <c r="H77" s="174"/>
      <c r="I77" s="61"/>
      <c r="J77" s="39"/>
      <c r="K77" s="39"/>
    </row>
    <row r="78" spans="1:11" x14ac:dyDescent="0.25">
      <c r="A78" s="174" t="s">
        <v>17</v>
      </c>
      <c r="B78" s="174"/>
      <c r="C78" s="174"/>
      <c r="D78" s="174"/>
      <c r="E78" s="174"/>
      <c r="F78" s="174"/>
      <c r="G78" s="174"/>
      <c r="H78" s="174"/>
      <c r="I78" s="62"/>
      <c r="J78" s="11"/>
      <c r="K78" s="11"/>
    </row>
    <row r="79" spans="1:11" x14ac:dyDescent="0.25">
      <c r="A79" s="175" t="s">
        <v>24</v>
      </c>
      <c r="B79" s="175"/>
      <c r="C79" s="175"/>
      <c r="D79" s="175"/>
      <c r="E79" s="175"/>
      <c r="F79" s="175"/>
      <c r="G79" s="175"/>
      <c r="H79" s="175"/>
      <c r="I79" s="62"/>
      <c r="J79" s="11"/>
      <c r="K79" s="11"/>
    </row>
    <row r="80" spans="1:11" x14ac:dyDescent="0.25">
      <c r="A80" s="63"/>
      <c r="B80" s="64"/>
      <c r="C80" s="64"/>
      <c r="D80" s="64"/>
      <c r="E80" s="65"/>
      <c r="F80" s="66"/>
      <c r="G80" s="67"/>
      <c r="H80" s="68"/>
      <c r="I80" s="68"/>
      <c r="J80" s="11"/>
      <c r="K80" s="11"/>
    </row>
    <row r="81" spans="1:16" ht="25.5" customHeight="1" x14ac:dyDescent="0.25">
      <c r="A81" s="69" t="s">
        <v>25</v>
      </c>
      <c r="B81" s="176" t="s">
        <v>26</v>
      </c>
      <c r="C81" s="176"/>
      <c r="D81" s="176"/>
      <c r="E81" s="176"/>
      <c r="F81" s="70" t="s">
        <v>27</v>
      </c>
      <c r="G81" s="71" t="s">
        <v>28</v>
      </c>
      <c r="H81" s="72" t="s">
        <v>29</v>
      </c>
      <c r="I81" s="72" t="s">
        <v>30</v>
      </c>
      <c r="J81" s="11"/>
      <c r="K81" s="11"/>
    </row>
    <row r="82" spans="1:16" ht="57.75" customHeight="1" x14ac:dyDescent="0.25">
      <c r="A82" s="73" t="s">
        <v>31</v>
      </c>
      <c r="B82" s="177" t="s">
        <v>32</v>
      </c>
      <c r="C82" s="177"/>
      <c r="D82" s="177"/>
      <c r="E82" s="177"/>
      <c r="F82" s="74" t="s">
        <v>33</v>
      </c>
      <c r="G82" s="75">
        <v>1</v>
      </c>
      <c r="H82" s="76">
        <v>0</v>
      </c>
      <c r="I82" s="77">
        <f>G82*H82</f>
        <v>0</v>
      </c>
      <c r="J82" s="11"/>
      <c r="K82" s="11"/>
    </row>
    <row r="83" spans="1:16" ht="52.5" customHeight="1" x14ac:dyDescent="0.25">
      <c r="A83" s="78" t="s">
        <v>34</v>
      </c>
      <c r="B83" s="178" t="s">
        <v>35</v>
      </c>
      <c r="C83" s="178"/>
      <c r="D83" s="178"/>
      <c r="E83" s="178"/>
      <c r="F83" s="74" t="s">
        <v>33</v>
      </c>
      <c r="G83" s="75">
        <v>1</v>
      </c>
      <c r="H83" s="76">
        <v>0</v>
      </c>
      <c r="I83" s="77">
        <f t="shared" ref="I83:I129" si="0">G83*H83</f>
        <v>0</v>
      </c>
      <c r="J83" s="11"/>
    </row>
    <row r="84" spans="1:16" ht="94.5" customHeight="1" x14ac:dyDescent="0.25">
      <c r="A84" s="73" t="s">
        <v>38</v>
      </c>
      <c r="B84" s="179" t="s">
        <v>36</v>
      </c>
      <c r="C84" s="179"/>
      <c r="D84" s="179"/>
      <c r="E84" s="179"/>
      <c r="F84" s="74" t="s">
        <v>37</v>
      </c>
      <c r="G84" s="75">
        <v>260</v>
      </c>
      <c r="H84" s="76">
        <v>0</v>
      </c>
      <c r="I84" s="77">
        <f t="shared" si="0"/>
        <v>0</v>
      </c>
      <c r="J84" s="30"/>
    </row>
    <row r="85" spans="1:16" ht="78" customHeight="1" x14ac:dyDescent="0.25">
      <c r="A85" s="78" t="s">
        <v>40</v>
      </c>
      <c r="B85" s="179" t="s">
        <v>39</v>
      </c>
      <c r="C85" s="179"/>
      <c r="D85" s="179"/>
      <c r="E85" s="179"/>
      <c r="F85" s="74" t="s">
        <v>37</v>
      </c>
      <c r="G85" s="75">
        <v>260</v>
      </c>
      <c r="H85" s="76">
        <v>0</v>
      </c>
      <c r="I85" s="77">
        <f t="shared" si="0"/>
        <v>0</v>
      </c>
      <c r="J85" s="39"/>
    </row>
    <row r="86" spans="1:16" ht="105" customHeight="1" x14ac:dyDescent="0.25">
      <c r="A86" s="73" t="s">
        <v>42</v>
      </c>
      <c r="B86" s="179" t="s">
        <v>41</v>
      </c>
      <c r="C86" s="179"/>
      <c r="D86" s="179"/>
      <c r="E86" s="179"/>
      <c r="F86" s="74" t="s">
        <v>37</v>
      </c>
      <c r="G86" s="75">
        <v>260</v>
      </c>
      <c r="H86" s="76">
        <v>0</v>
      </c>
      <c r="I86" s="77">
        <f t="shared" si="0"/>
        <v>0</v>
      </c>
      <c r="J86" s="11"/>
    </row>
    <row r="87" spans="1:16" ht="52.5" customHeight="1" x14ac:dyDescent="0.25">
      <c r="A87" s="78" t="s">
        <v>44</v>
      </c>
      <c r="B87" s="179" t="s">
        <v>43</v>
      </c>
      <c r="C87" s="179"/>
      <c r="D87" s="179"/>
      <c r="E87" s="179"/>
      <c r="F87" s="74" t="s">
        <v>33</v>
      </c>
      <c r="G87" s="75">
        <v>1</v>
      </c>
      <c r="H87" s="76">
        <v>0</v>
      </c>
      <c r="I87" s="77">
        <f t="shared" si="0"/>
        <v>0</v>
      </c>
      <c r="J87" s="11"/>
    </row>
    <row r="88" spans="1:16" ht="91.5" customHeight="1" x14ac:dyDescent="0.25">
      <c r="A88" s="73" t="s">
        <v>46</v>
      </c>
      <c r="B88" s="179" t="s">
        <v>45</v>
      </c>
      <c r="C88" s="179"/>
      <c r="D88" s="179"/>
      <c r="E88" s="179"/>
      <c r="F88" s="74" t="s">
        <v>33</v>
      </c>
      <c r="G88" s="75">
        <v>1</v>
      </c>
      <c r="H88" s="76">
        <v>0</v>
      </c>
      <c r="I88" s="77">
        <f t="shared" si="0"/>
        <v>0</v>
      </c>
      <c r="J88" s="11"/>
    </row>
    <row r="89" spans="1:16" ht="81" customHeight="1" x14ac:dyDescent="0.25">
      <c r="A89" s="78" t="s">
        <v>49</v>
      </c>
      <c r="B89" s="179" t="s">
        <v>47</v>
      </c>
      <c r="C89" s="179"/>
      <c r="D89" s="179"/>
      <c r="E89" s="179"/>
      <c r="F89" s="74" t="s">
        <v>48</v>
      </c>
      <c r="G89" s="75">
        <v>750</v>
      </c>
      <c r="H89" s="76">
        <v>0</v>
      </c>
      <c r="I89" s="77">
        <f t="shared" si="0"/>
        <v>0</v>
      </c>
      <c r="J89" s="11"/>
      <c r="K89" s="3"/>
      <c r="L89" s="3"/>
      <c r="M89" s="3"/>
      <c r="N89" s="3"/>
      <c r="O89" s="3"/>
      <c r="P89" s="3"/>
    </row>
    <row r="90" spans="1:16" ht="55.5" customHeight="1" x14ac:dyDescent="0.25">
      <c r="A90" s="73" t="s">
        <v>51</v>
      </c>
      <c r="B90" s="179" t="s">
        <v>50</v>
      </c>
      <c r="C90" s="179"/>
      <c r="D90" s="179"/>
      <c r="E90" s="179"/>
      <c r="F90" s="74" t="s">
        <v>48</v>
      </c>
      <c r="G90" s="75">
        <v>65</v>
      </c>
      <c r="H90" s="76">
        <v>0</v>
      </c>
      <c r="I90" s="77">
        <f t="shared" si="0"/>
        <v>0</v>
      </c>
      <c r="J90" s="11"/>
      <c r="K90" s="3"/>
      <c r="L90" s="3"/>
      <c r="M90" s="3"/>
      <c r="N90" s="3"/>
      <c r="O90" s="3"/>
      <c r="P90" s="3"/>
    </row>
    <row r="91" spans="1:16" ht="39" customHeight="1" x14ac:dyDescent="0.25">
      <c r="A91" s="78" t="s">
        <v>53</v>
      </c>
      <c r="B91" s="178" t="s">
        <v>52</v>
      </c>
      <c r="C91" s="178"/>
      <c r="D91" s="178"/>
      <c r="E91" s="178"/>
      <c r="F91" s="74" t="s">
        <v>33</v>
      </c>
      <c r="G91" s="75">
        <v>1</v>
      </c>
      <c r="H91" s="76">
        <v>0</v>
      </c>
      <c r="I91" s="77">
        <f t="shared" si="0"/>
        <v>0</v>
      </c>
      <c r="J91" s="11"/>
      <c r="K91" s="3"/>
      <c r="L91" s="3"/>
      <c r="M91" s="3"/>
      <c r="N91" s="3"/>
      <c r="O91" s="3"/>
      <c r="P91" s="3"/>
    </row>
    <row r="92" spans="1:16" ht="57" customHeight="1" x14ac:dyDescent="0.25">
      <c r="A92" s="73" t="s">
        <v>56</v>
      </c>
      <c r="B92" s="179" t="s">
        <v>54</v>
      </c>
      <c r="C92" s="179"/>
      <c r="D92" s="179"/>
      <c r="E92" s="179"/>
      <c r="F92" s="74" t="s">
        <v>55</v>
      </c>
      <c r="G92" s="75">
        <v>1</v>
      </c>
      <c r="H92" s="76">
        <v>0</v>
      </c>
      <c r="I92" s="77">
        <f t="shared" si="0"/>
        <v>0</v>
      </c>
      <c r="J92" s="11"/>
    </row>
    <row r="93" spans="1:16" ht="55.5" customHeight="1" x14ac:dyDescent="0.25">
      <c r="A93" s="78" t="s">
        <v>58</v>
      </c>
      <c r="B93" s="178" t="s">
        <v>57</v>
      </c>
      <c r="C93" s="178"/>
      <c r="D93" s="178"/>
      <c r="E93" s="178"/>
      <c r="F93" s="74" t="s">
        <v>55</v>
      </c>
      <c r="G93" s="75">
        <v>1</v>
      </c>
      <c r="H93" s="76">
        <v>0</v>
      </c>
      <c r="I93" s="77">
        <f t="shared" si="0"/>
        <v>0</v>
      </c>
      <c r="J93" s="11"/>
    </row>
    <row r="94" spans="1:16" ht="67.5" customHeight="1" x14ac:dyDescent="0.25">
      <c r="A94" s="73" t="s">
        <v>60</v>
      </c>
      <c r="B94" s="179" t="s">
        <v>59</v>
      </c>
      <c r="C94" s="179"/>
      <c r="D94" s="179"/>
      <c r="E94" s="179"/>
      <c r="F94" s="74" t="s">
        <v>55</v>
      </c>
      <c r="G94" s="75">
        <v>540</v>
      </c>
      <c r="H94" s="76">
        <v>0</v>
      </c>
      <c r="I94" s="77">
        <f t="shared" si="0"/>
        <v>0</v>
      </c>
      <c r="J94" s="11"/>
    </row>
    <row r="95" spans="1:16" ht="67.5" customHeight="1" x14ac:dyDescent="0.25">
      <c r="A95" s="78" t="s">
        <v>62</v>
      </c>
      <c r="B95" s="179" t="s">
        <v>61</v>
      </c>
      <c r="C95" s="179"/>
      <c r="D95" s="179"/>
      <c r="E95" s="179"/>
      <c r="F95" s="74" t="s">
        <v>55</v>
      </c>
      <c r="G95" s="75">
        <v>60</v>
      </c>
      <c r="H95" s="76">
        <v>0</v>
      </c>
      <c r="I95" s="77">
        <f t="shared" si="0"/>
        <v>0</v>
      </c>
      <c r="J95" s="11"/>
    </row>
    <row r="96" spans="1:16" ht="54" customHeight="1" x14ac:dyDescent="0.25">
      <c r="A96" s="73" t="s">
        <v>64</v>
      </c>
      <c r="B96" s="179" t="s">
        <v>63</v>
      </c>
      <c r="C96" s="179"/>
      <c r="D96" s="179"/>
      <c r="E96" s="179"/>
      <c r="F96" s="74" t="s">
        <v>55</v>
      </c>
      <c r="G96" s="75">
        <v>741</v>
      </c>
      <c r="H96" s="76">
        <v>0</v>
      </c>
      <c r="I96" s="77">
        <f t="shared" si="0"/>
        <v>0</v>
      </c>
      <c r="J96" s="11"/>
    </row>
    <row r="97" spans="1:10" ht="28.5" customHeight="1" x14ac:dyDescent="0.25">
      <c r="A97" s="78" t="s">
        <v>66</v>
      </c>
      <c r="B97" s="179" t="s">
        <v>65</v>
      </c>
      <c r="C97" s="179"/>
      <c r="D97" s="179"/>
      <c r="E97" s="179"/>
      <c r="F97" s="74" t="s">
        <v>48</v>
      </c>
      <c r="G97" s="75">
        <v>182</v>
      </c>
      <c r="H97" s="76">
        <v>0</v>
      </c>
      <c r="I97" s="77">
        <f t="shared" si="0"/>
        <v>0</v>
      </c>
      <c r="J97" s="11"/>
    </row>
    <row r="98" spans="1:10" ht="82.5" customHeight="1" x14ac:dyDescent="0.25">
      <c r="A98" s="73" t="s">
        <v>68</v>
      </c>
      <c r="B98" s="178" t="s">
        <v>67</v>
      </c>
      <c r="C98" s="178"/>
      <c r="D98" s="178"/>
      <c r="E98" s="178"/>
      <c r="F98" s="74" t="s">
        <v>55</v>
      </c>
      <c r="G98" s="75">
        <v>20</v>
      </c>
      <c r="H98" s="76">
        <v>0</v>
      </c>
      <c r="I98" s="77">
        <f t="shared" si="0"/>
        <v>0</v>
      </c>
      <c r="J98" s="11"/>
    </row>
    <row r="99" spans="1:10" ht="123" customHeight="1" x14ac:dyDescent="0.25">
      <c r="A99" s="78" t="s">
        <v>70</v>
      </c>
      <c r="B99" s="178" t="s">
        <v>69</v>
      </c>
      <c r="C99" s="178"/>
      <c r="D99" s="178"/>
      <c r="E99" s="178"/>
      <c r="F99" s="74" t="s">
        <v>55</v>
      </c>
      <c r="G99" s="75">
        <v>100</v>
      </c>
      <c r="H99" s="76">
        <v>0</v>
      </c>
      <c r="I99" s="77">
        <f t="shared" si="0"/>
        <v>0</v>
      </c>
      <c r="J99" s="11"/>
    </row>
    <row r="100" spans="1:10" ht="79.5" customHeight="1" x14ac:dyDescent="0.25">
      <c r="A100" s="73" t="s">
        <v>72</v>
      </c>
      <c r="B100" s="178" t="s">
        <v>71</v>
      </c>
      <c r="C100" s="178"/>
      <c r="D100" s="178"/>
      <c r="E100" s="178"/>
      <c r="F100" s="74" t="s">
        <v>55</v>
      </c>
      <c r="G100" s="75">
        <v>271</v>
      </c>
      <c r="H100" s="76">
        <v>0</v>
      </c>
      <c r="I100" s="77">
        <f t="shared" si="0"/>
        <v>0</v>
      </c>
      <c r="J100" s="11"/>
    </row>
    <row r="101" spans="1:10" ht="69" customHeight="1" x14ac:dyDescent="0.25">
      <c r="A101" s="78" t="s">
        <v>74</v>
      </c>
      <c r="B101" s="178" t="s">
        <v>73</v>
      </c>
      <c r="C101" s="178"/>
      <c r="D101" s="178"/>
      <c r="E101" s="178"/>
      <c r="F101" s="74" t="s">
        <v>55</v>
      </c>
      <c r="G101" s="75">
        <v>10</v>
      </c>
      <c r="H101" s="76">
        <v>0</v>
      </c>
      <c r="I101" s="77">
        <f t="shared" si="0"/>
        <v>0</v>
      </c>
      <c r="J101" s="11"/>
    </row>
    <row r="102" spans="1:10" ht="69" customHeight="1" x14ac:dyDescent="0.25">
      <c r="A102" s="73" t="s">
        <v>76</v>
      </c>
      <c r="B102" s="178" t="s">
        <v>75</v>
      </c>
      <c r="C102" s="178"/>
      <c r="D102" s="178"/>
      <c r="E102" s="178"/>
      <c r="F102" s="74" t="s">
        <v>55</v>
      </c>
      <c r="G102" s="75">
        <v>208</v>
      </c>
      <c r="H102" s="76">
        <v>0</v>
      </c>
      <c r="I102" s="77">
        <f t="shared" si="0"/>
        <v>0</v>
      </c>
      <c r="J102" s="11"/>
    </row>
    <row r="103" spans="1:10" ht="57" customHeight="1" x14ac:dyDescent="0.25">
      <c r="A103" s="78" t="s">
        <v>78</v>
      </c>
      <c r="B103" s="178" t="s">
        <v>77</v>
      </c>
      <c r="C103" s="178"/>
      <c r="D103" s="178"/>
      <c r="E103" s="178"/>
      <c r="F103" s="74" t="s">
        <v>48</v>
      </c>
      <c r="G103" s="75">
        <v>750</v>
      </c>
      <c r="H103" s="76">
        <v>0</v>
      </c>
      <c r="I103" s="77">
        <f t="shared" si="0"/>
        <v>0</v>
      </c>
      <c r="J103" s="79"/>
    </row>
    <row r="104" spans="1:10" ht="25.5" customHeight="1" x14ac:dyDescent="0.25">
      <c r="A104" s="73" t="s">
        <v>80</v>
      </c>
      <c r="B104" s="179" t="s">
        <v>79</v>
      </c>
      <c r="C104" s="179"/>
      <c r="D104" s="179"/>
      <c r="E104" s="179"/>
      <c r="F104" s="74" t="s">
        <v>37</v>
      </c>
      <c r="G104" s="75">
        <v>260</v>
      </c>
      <c r="H104" s="76">
        <v>0</v>
      </c>
      <c r="I104" s="77">
        <f t="shared" si="0"/>
        <v>0</v>
      </c>
      <c r="J104" s="11"/>
    </row>
    <row r="105" spans="1:10" ht="80.25" customHeight="1" x14ac:dyDescent="0.25">
      <c r="A105" s="78" t="s">
        <v>362</v>
      </c>
      <c r="B105" s="179" t="s">
        <v>81</v>
      </c>
      <c r="C105" s="179"/>
      <c r="D105" s="179"/>
      <c r="E105" s="179"/>
      <c r="F105" s="74" t="s">
        <v>48</v>
      </c>
      <c r="G105" s="75">
        <v>750</v>
      </c>
      <c r="H105" s="76">
        <v>0</v>
      </c>
      <c r="I105" s="77">
        <f t="shared" si="0"/>
        <v>0</v>
      </c>
      <c r="J105" s="80"/>
    </row>
    <row r="106" spans="1:10" ht="82.5" customHeight="1" x14ac:dyDescent="0.25">
      <c r="A106" s="73" t="s">
        <v>82</v>
      </c>
      <c r="B106" s="179" t="s">
        <v>83</v>
      </c>
      <c r="C106" s="179"/>
      <c r="D106" s="179"/>
      <c r="E106" s="179"/>
      <c r="F106" s="74" t="s">
        <v>48</v>
      </c>
      <c r="G106" s="75">
        <v>750</v>
      </c>
      <c r="H106" s="76">
        <v>0</v>
      </c>
      <c r="I106" s="77">
        <f t="shared" si="0"/>
        <v>0</v>
      </c>
      <c r="J106" s="11"/>
    </row>
    <row r="107" spans="1:10" ht="78" customHeight="1" x14ac:dyDescent="0.25">
      <c r="A107" s="78" t="s">
        <v>84</v>
      </c>
      <c r="B107" s="179" t="s">
        <v>85</v>
      </c>
      <c r="C107" s="179"/>
      <c r="D107" s="179"/>
      <c r="E107" s="179"/>
      <c r="F107" s="74" t="s">
        <v>48</v>
      </c>
      <c r="G107" s="75">
        <v>260</v>
      </c>
      <c r="H107" s="76">
        <v>0</v>
      </c>
      <c r="I107" s="77">
        <f t="shared" si="0"/>
        <v>0</v>
      </c>
    </row>
    <row r="108" spans="1:10" ht="37.5" customHeight="1" x14ac:dyDescent="0.25">
      <c r="A108" s="73" t="s">
        <v>86</v>
      </c>
      <c r="B108" s="178" t="s">
        <v>87</v>
      </c>
      <c r="C108" s="178"/>
      <c r="D108" s="178"/>
      <c r="E108" s="178"/>
      <c r="F108" s="74" t="s">
        <v>37</v>
      </c>
      <c r="G108" s="75">
        <v>1</v>
      </c>
      <c r="H108" s="76">
        <v>0</v>
      </c>
      <c r="I108" s="77">
        <f t="shared" si="0"/>
        <v>0</v>
      </c>
    </row>
    <row r="109" spans="1:10" ht="40.5" customHeight="1" x14ac:dyDescent="0.25">
      <c r="A109" s="78" t="s">
        <v>88</v>
      </c>
      <c r="B109" s="178" t="s">
        <v>89</v>
      </c>
      <c r="C109" s="178"/>
      <c r="D109" s="178"/>
      <c r="E109" s="178"/>
      <c r="F109" s="74" t="s">
        <v>48</v>
      </c>
      <c r="G109" s="75">
        <v>12</v>
      </c>
      <c r="H109" s="76">
        <v>0</v>
      </c>
      <c r="I109" s="77">
        <f t="shared" si="0"/>
        <v>0</v>
      </c>
    </row>
    <row r="110" spans="1:10" ht="42" customHeight="1" x14ac:dyDescent="0.25">
      <c r="A110" s="73" t="s">
        <v>90</v>
      </c>
      <c r="B110" s="178" t="s">
        <v>91</v>
      </c>
      <c r="C110" s="178"/>
      <c r="D110" s="178"/>
      <c r="E110" s="178"/>
      <c r="F110" s="74" t="s">
        <v>33</v>
      </c>
      <c r="G110" s="75">
        <v>1</v>
      </c>
      <c r="H110" s="76">
        <v>0</v>
      </c>
      <c r="I110" s="77">
        <f t="shared" si="0"/>
        <v>0</v>
      </c>
    </row>
    <row r="111" spans="1:10" ht="48" customHeight="1" x14ac:dyDescent="0.25">
      <c r="A111" s="78" t="s">
        <v>92</v>
      </c>
      <c r="B111" s="179" t="s">
        <v>93</v>
      </c>
      <c r="C111" s="179"/>
      <c r="D111" s="179"/>
      <c r="E111" s="179"/>
      <c r="F111" s="74" t="s">
        <v>48</v>
      </c>
      <c r="G111" s="75">
        <v>10</v>
      </c>
      <c r="H111" s="76">
        <v>0</v>
      </c>
      <c r="I111" s="77">
        <f t="shared" si="0"/>
        <v>0</v>
      </c>
    </row>
    <row r="112" spans="1:10" ht="91.5" customHeight="1" x14ac:dyDescent="0.25">
      <c r="A112" s="73" t="s">
        <v>94</v>
      </c>
      <c r="B112" s="179" t="s">
        <v>95</v>
      </c>
      <c r="C112" s="179"/>
      <c r="D112" s="179"/>
      <c r="E112" s="179"/>
      <c r="F112" s="74" t="s">
        <v>37</v>
      </c>
      <c r="G112" s="75">
        <v>260</v>
      </c>
      <c r="H112" s="76">
        <v>0</v>
      </c>
      <c r="I112" s="77">
        <f t="shared" si="0"/>
        <v>0</v>
      </c>
      <c r="J112" s="11"/>
    </row>
    <row r="113" spans="1:10" ht="46.5" customHeight="1" x14ac:dyDescent="0.25">
      <c r="A113" s="78" t="s">
        <v>96</v>
      </c>
      <c r="B113" s="180" t="s">
        <v>341</v>
      </c>
      <c r="C113" s="180"/>
      <c r="D113" s="180"/>
      <c r="E113" s="180"/>
      <c r="F113" s="121" t="s">
        <v>33</v>
      </c>
      <c r="G113" s="127">
        <v>10</v>
      </c>
      <c r="H113" s="76">
        <v>0</v>
      </c>
      <c r="I113" s="77">
        <f t="shared" si="0"/>
        <v>0</v>
      </c>
      <c r="J113" s="11"/>
    </row>
    <row r="114" spans="1:10" ht="60.75" customHeight="1" x14ac:dyDescent="0.25">
      <c r="A114" s="73" t="s">
        <v>97</v>
      </c>
      <c r="B114" s="180" t="s">
        <v>342</v>
      </c>
      <c r="C114" s="180"/>
      <c r="D114" s="180"/>
      <c r="E114" s="180"/>
      <c r="F114" s="121" t="s">
        <v>33</v>
      </c>
      <c r="G114" s="127">
        <v>5</v>
      </c>
      <c r="H114" s="76">
        <v>0</v>
      </c>
      <c r="I114" s="77">
        <f t="shared" si="0"/>
        <v>0</v>
      </c>
      <c r="J114" s="11"/>
    </row>
    <row r="115" spans="1:10" ht="63.75" customHeight="1" x14ac:dyDescent="0.25">
      <c r="A115" s="78" t="s">
        <v>98</v>
      </c>
      <c r="B115" s="180" t="s">
        <v>343</v>
      </c>
      <c r="C115" s="180"/>
      <c r="D115" s="180"/>
      <c r="E115" s="180"/>
      <c r="F115" s="121" t="s">
        <v>33</v>
      </c>
      <c r="G115" s="127">
        <v>5</v>
      </c>
      <c r="H115" s="76">
        <v>0</v>
      </c>
      <c r="I115" s="77">
        <f t="shared" si="0"/>
        <v>0</v>
      </c>
      <c r="J115" s="11"/>
    </row>
    <row r="116" spans="1:10" ht="105" customHeight="1" x14ac:dyDescent="0.25">
      <c r="A116" s="73" t="s">
        <v>99</v>
      </c>
      <c r="B116" s="180" t="s">
        <v>344</v>
      </c>
      <c r="C116" s="180"/>
      <c r="D116" s="180"/>
      <c r="E116" s="180"/>
      <c r="F116" s="121" t="s">
        <v>33</v>
      </c>
      <c r="G116" s="127">
        <v>2</v>
      </c>
      <c r="H116" s="76">
        <v>0</v>
      </c>
      <c r="I116" s="77">
        <f t="shared" si="0"/>
        <v>0</v>
      </c>
      <c r="J116" s="11"/>
    </row>
    <row r="117" spans="1:10" ht="54" customHeight="1" x14ac:dyDescent="0.25">
      <c r="A117" s="78" t="s">
        <v>100</v>
      </c>
      <c r="B117" s="180" t="s">
        <v>345</v>
      </c>
      <c r="C117" s="180"/>
      <c r="D117" s="180"/>
      <c r="E117" s="180"/>
      <c r="F117" s="121" t="s">
        <v>33</v>
      </c>
      <c r="G117" s="127">
        <v>30</v>
      </c>
      <c r="H117" s="76">
        <v>0</v>
      </c>
      <c r="I117" s="77">
        <f t="shared" si="0"/>
        <v>0</v>
      </c>
      <c r="J117" s="11"/>
    </row>
    <row r="118" spans="1:10" ht="105.75" customHeight="1" x14ac:dyDescent="0.25">
      <c r="A118" s="73" t="s">
        <v>101</v>
      </c>
      <c r="B118" s="181" t="s">
        <v>346</v>
      </c>
      <c r="C118" s="181"/>
      <c r="D118" s="181"/>
      <c r="E118" s="181"/>
      <c r="F118" s="121" t="s">
        <v>33</v>
      </c>
      <c r="G118" s="127">
        <v>10</v>
      </c>
      <c r="H118" s="76">
        <v>0</v>
      </c>
      <c r="I118" s="77">
        <f t="shared" si="0"/>
        <v>0</v>
      </c>
      <c r="J118" s="11"/>
    </row>
    <row r="119" spans="1:10" ht="78" customHeight="1" x14ac:dyDescent="0.25">
      <c r="A119" s="78" t="s">
        <v>102</v>
      </c>
      <c r="B119" s="181" t="s">
        <v>347</v>
      </c>
      <c r="C119" s="181"/>
      <c r="D119" s="181"/>
      <c r="E119" s="181"/>
      <c r="F119" s="121" t="s">
        <v>348</v>
      </c>
      <c r="G119" s="127">
        <v>25</v>
      </c>
      <c r="H119" s="76">
        <v>0</v>
      </c>
      <c r="I119" s="77">
        <f t="shared" si="0"/>
        <v>0</v>
      </c>
      <c r="J119" s="11"/>
    </row>
    <row r="120" spans="1:10" ht="78" customHeight="1" x14ac:dyDescent="0.25">
      <c r="A120" s="73" t="s">
        <v>103</v>
      </c>
      <c r="B120" s="181" t="s">
        <v>349</v>
      </c>
      <c r="C120" s="181"/>
      <c r="D120" s="181"/>
      <c r="E120" s="181"/>
      <c r="F120" s="121" t="s">
        <v>348</v>
      </c>
      <c r="G120" s="127">
        <v>25</v>
      </c>
      <c r="H120" s="76">
        <v>0</v>
      </c>
      <c r="I120" s="77">
        <f t="shared" si="0"/>
        <v>0</v>
      </c>
      <c r="J120" s="11"/>
    </row>
    <row r="121" spans="1:10" ht="27" customHeight="1" x14ac:dyDescent="0.25">
      <c r="A121" s="78" t="s">
        <v>104</v>
      </c>
      <c r="B121" s="179" t="s">
        <v>105</v>
      </c>
      <c r="C121" s="179"/>
      <c r="D121" s="179"/>
      <c r="E121" s="179"/>
      <c r="F121" s="74" t="s">
        <v>106</v>
      </c>
      <c r="G121" s="75">
        <v>50</v>
      </c>
      <c r="H121" s="76">
        <v>0</v>
      </c>
      <c r="I121" s="77">
        <f t="shared" si="0"/>
        <v>0</v>
      </c>
      <c r="J121" s="11"/>
    </row>
    <row r="122" spans="1:10" ht="37.5" customHeight="1" x14ac:dyDescent="0.25">
      <c r="A122" s="73" t="s">
        <v>107</v>
      </c>
      <c r="B122" s="182" t="s">
        <v>356</v>
      </c>
      <c r="C122" s="182"/>
      <c r="D122" s="182"/>
      <c r="E122" s="182"/>
      <c r="F122" s="74" t="s">
        <v>33</v>
      </c>
      <c r="G122" s="75">
        <v>1</v>
      </c>
      <c r="H122" s="76">
        <v>0</v>
      </c>
      <c r="I122" s="77">
        <f t="shared" si="0"/>
        <v>0</v>
      </c>
      <c r="J122" s="11"/>
    </row>
    <row r="123" spans="1:10" ht="73.5" customHeight="1" x14ac:dyDescent="0.25">
      <c r="A123" s="78" t="s">
        <v>108</v>
      </c>
      <c r="B123" s="179" t="s">
        <v>350</v>
      </c>
      <c r="C123" s="179"/>
      <c r="D123" s="179"/>
      <c r="E123" s="179"/>
      <c r="F123" s="74" t="s">
        <v>33</v>
      </c>
      <c r="G123" s="75">
        <v>1</v>
      </c>
      <c r="H123" s="76">
        <v>0</v>
      </c>
      <c r="I123" s="77">
        <f t="shared" si="0"/>
        <v>0</v>
      </c>
      <c r="J123" s="11"/>
    </row>
    <row r="124" spans="1:10" ht="54" customHeight="1" x14ac:dyDescent="0.25">
      <c r="A124" s="73" t="s">
        <v>109</v>
      </c>
      <c r="B124" s="179" t="s">
        <v>110</v>
      </c>
      <c r="C124" s="179"/>
      <c r="D124" s="179"/>
      <c r="E124" s="179"/>
      <c r="F124" s="74" t="s">
        <v>33</v>
      </c>
      <c r="G124" s="75">
        <v>15</v>
      </c>
      <c r="H124" s="76">
        <v>0</v>
      </c>
      <c r="I124" s="77">
        <f t="shared" si="0"/>
        <v>0</v>
      </c>
      <c r="J124" s="11"/>
    </row>
    <row r="125" spans="1:10" ht="67.5" customHeight="1" x14ac:dyDescent="0.25">
      <c r="A125" s="78" t="s">
        <v>111</v>
      </c>
      <c r="B125" s="179" t="s">
        <v>112</v>
      </c>
      <c r="C125" s="179"/>
      <c r="D125" s="179"/>
      <c r="E125" s="179"/>
      <c r="F125" s="74" t="s">
        <v>33</v>
      </c>
      <c r="G125" s="75">
        <v>11</v>
      </c>
      <c r="H125" s="76">
        <v>0</v>
      </c>
      <c r="I125" s="77">
        <f t="shared" si="0"/>
        <v>0</v>
      </c>
      <c r="J125" s="11"/>
    </row>
    <row r="126" spans="1:10" ht="78" customHeight="1" x14ac:dyDescent="0.25">
      <c r="A126" s="73" t="s">
        <v>113</v>
      </c>
      <c r="B126" s="179" t="s">
        <v>114</v>
      </c>
      <c r="C126" s="179"/>
      <c r="D126" s="179"/>
      <c r="E126" s="179"/>
      <c r="F126" s="74" t="s">
        <v>33</v>
      </c>
      <c r="G126" s="75">
        <v>3</v>
      </c>
      <c r="H126" s="76">
        <v>0</v>
      </c>
      <c r="I126" s="77">
        <f t="shared" si="0"/>
        <v>0</v>
      </c>
      <c r="J126" s="11"/>
    </row>
    <row r="127" spans="1:10" ht="79.5" customHeight="1" x14ac:dyDescent="0.25">
      <c r="A127" s="78" t="s">
        <v>115</v>
      </c>
      <c r="B127" s="178" t="s">
        <v>116</v>
      </c>
      <c r="C127" s="178"/>
      <c r="D127" s="178"/>
      <c r="E127" s="178"/>
      <c r="F127" s="74" t="s">
        <v>33</v>
      </c>
      <c r="G127" s="75">
        <v>9</v>
      </c>
      <c r="H127" s="76">
        <v>0</v>
      </c>
      <c r="I127" s="77">
        <f t="shared" si="0"/>
        <v>0</v>
      </c>
      <c r="J127" s="11"/>
    </row>
    <row r="128" spans="1:10" ht="78" customHeight="1" x14ac:dyDescent="0.25">
      <c r="A128" s="73" t="s">
        <v>117</v>
      </c>
      <c r="B128" s="179" t="s">
        <v>118</v>
      </c>
      <c r="C128" s="179"/>
      <c r="D128" s="179"/>
      <c r="E128" s="179"/>
      <c r="F128" s="74" t="s">
        <v>33</v>
      </c>
      <c r="G128" s="75">
        <v>9</v>
      </c>
      <c r="H128" s="76">
        <v>0</v>
      </c>
      <c r="I128" s="77">
        <f t="shared" si="0"/>
        <v>0</v>
      </c>
      <c r="J128" s="11"/>
    </row>
    <row r="129" spans="1:21" ht="68.45" customHeight="1" x14ac:dyDescent="0.25">
      <c r="A129" s="78" t="s">
        <v>119</v>
      </c>
      <c r="B129" s="183" t="s">
        <v>120</v>
      </c>
      <c r="C129" s="183"/>
      <c r="D129" s="183"/>
      <c r="E129" s="183"/>
      <c r="F129" s="74" t="s">
        <v>37</v>
      </c>
      <c r="G129" s="75">
        <v>270</v>
      </c>
      <c r="H129" s="76">
        <v>0</v>
      </c>
      <c r="I129" s="77">
        <f t="shared" si="0"/>
        <v>0</v>
      </c>
      <c r="J129" s="11"/>
    </row>
    <row r="130" spans="1:21" ht="54" customHeight="1" x14ac:dyDescent="0.25">
      <c r="A130" s="73" t="s">
        <v>121</v>
      </c>
      <c r="B130" s="179" t="s">
        <v>361</v>
      </c>
      <c r="C130" s="179"/>
      <c r="D130" s="179"/>
      <c r="E130" s="179"/>
      <c r="F130" s="74"/>
      <c r="G130" s="75"/>
      <c r="H130" s="77"/>
      <c r="I130" s="77">
        <f>SUM(I83:I128)*0.2</f>
        <v>0</v>
      </c>
      <c r="J130" s="11"/>
    </row>
    <row r="131" spans="1:21" ht="16.5" customHeight="1" x14ac:dyDescent="0.25">
      <c r="A131" s="78"/>
      <c r="B131" s="184" t="s">
        <v>122</v>
      </c>
      <c r="C131" s="184"/>
      <c r="D131" s="184"/>
      <c r="E131" s="184"/>
      <c r="F131" s="82"/>
      <c r="G131" s="83"/>
      <c r="H131" s="84" t="s">
        <v>123</v>
      </c>
      <c r="I131" s="84">
        <f>SUM(I83:I130)</f>
        <v>0</v>
      </c>
      <c r="J131" s="11"/>
    </row>
    <row r="132" spans="1:21" x14ac:dyDescent="0.25">
      <c r="A132" s="85"/>
      <c r="B132" s="86"/>
      <c r="C132" s="86"/>
      <c r="D132" s="86"/>
      <c r="E132" s="87"/>
      <c r="F132" s="88"/>
      <c r="G132" s="89"/>
      <c r="H132" s="89"/>
      <c r="I132" s="11"/>
      <c r="J132" s="11"/>
    </row>
    <row r="133" spans="1:21" x14ac:dyDescent="0.25">
      <c r="A133" s="85"/>
      <c r="B133" s="86"/>
      <c r="C133" s="86"/>
      <c r="D133" s="86"/>
      <c r="E133" s="87"/>
      <c r="F133" s="88"/>
      <c r="G133" s="89"/>
      <c r="H133" s="89"/>
      <c r="I133" s="11"/>
      <c r="J133" s="11"/>
    </row>
    <row r="134" spans="1:21" x14ac:dyDescent="0.25">
      <c r="A134" s="174" t="s">
        <v>124</v>
      </c>
      <c r="B134" s="174"/>
      <c r="C134" s="174"/>
      <c r="D134" s="174"/>
      <c r="E134" s="174"/>
      <c r="F134" s="174"/>
      <c r="G134" s="174"/>
      <c r="H134" s="174"/>
      <c r="I134" s="61"/>
      <c r="J134" s="11"/>
      <c r="K134" s="11"/>
    </row>
    <row r="135" spans="1:21" x14ac:dyDescent="0.25">
      <c r="A135" s="174" t="s">
        <v>17</v>
      </c>
      <c r="B135" s="174"/>
      <c r="C135" s="174"/>
      <c r="D135" s="174"/>
      <c r="E135" s="174"/>
      <c r="F135" s="174"/>
      <c r="G135" s="174"/>
      <c r="H135" s="174"/>
      <c r="I135" s="61"/>
      <c r="J135" s="11"/>
      <c r="K135" s="11"/>
    </row>
    <row r="136" spans="1:21" x14ac:dyDescent="0.25">
      <c r="A136" s="63"/>
      <c r="B136" s="63"/>
      <c r="C136" s="63"/>
      <c r="D136" s="63"/>
      <c r="E136" s="63"/>
      <c r="F136" s="63"/>
      <c r="G136" s="63"/>
      <c r="H136" s="63"/>
      <c r="I136" s="63"/>
      <c r="J136" s="11"/>
      <c r="K136" s="11"/>
    </row>
    <row r="137" spans="1:21" ht="25.5" customHeight="1" x14ac:dyDescent="0.25">
      <c r="A137" s="69" t="s">
        <v>25</v>
      </c>
      <c r="B137" s="176" t="s">
        <v>26</v>
      </c>
      <c r="C137" s="176"/>
      <c r="D137" s="176"/>
      <c r="E137" s="176"/>
      <c r="F137" s="70" t="s">
        <v>27</v>
      </c>
      <c r="G137" s="71" t="s">
        <v>28</v>
      </c>
      <c r="H137" s="72" t="s">
        <v>29</v>
      </c>
      <c r="I137" s="72" t="s">
        <v>30</v>
      </c>
      <c r="J137" s="11"/>
      <c r="K137" s="11"/>
    </row>
    <row r="138" spans="1:21" ht="27" customHeight="1" x14ac:dyDescent="0.25">
      <c r="A138" s="78" t="s">
        <v>125</v>
      </c>
      <c r="B138" s="179" t="s">
        <v>126</v>
      </c>
      <c r="C138" s="179"/>
      <c r="D138" s="179"/>
      <c r="E138" s="179"/>
      <c r="F138" s="74" t="s">
        <v>33</v>
      </c>
      <c r="G138" s="75">
        <v>7</v>
      </c>
      <c r="H138" s="76">
        <v>0</v>
      </c>
      <c r="I138" s="77">
        <f t="shared" ref="I138:I152" si="1">G138*H138</f>
        <v>0</v>
      </c>
      <c r="J138" s="11"/>
    </row>
    <row r="139" spans="1:21" ht="166.5" customHeight="1" x14ac:dyDescent="0.25">
      <c r="A139" s="78" t="s">
        <v>127</v>
      </c>
      <c r="B139" s="178" t="s">
        <v>128</v>
      </c>
      <c r="C139" s="178"/>
      <c r="D139" s="178"/>
      <c r="E139" s="178"/>
      <c r="F139" s="74" t="s">
        <v>37</v>
      </c>
      <c r="G139" s="75">
        <v>10.6</v>
      </c>
      <c r="H139" s="76">
        <v>0</v>
      </c>
      <c r="I139" s="77">
        <f>G139*H139</f>
        <v>0</v>
      </c>
      <c r="J139" s="11"/>
    </row>
    <row r="140" spans="1:21" ht="178.15" customHeight="1" x14ac:dyDescent="0.25">
      <c r="A140" s="78" t="s">
        <v>129</v>
      </c>
      <c r="B140" s="185" t="s">
        <v>130</v>
      </c>
      <c r="C140" s="185"/>
      <c r="D140" s="185"/>
      <c r="E140" s="185"/>
      <c r="F140" s="74" t="s">
        <v>37</v>
      </c>
      <c r="G140" s="75">
        <v>56</v>
      </c>
      <c r="H140" s="76">
        <v>0</v>
      </c>
      <c r="I140" s="77">
        <f t="shared" si="1"/>
        <v>0</v>
      </c>
      <c r="J140" s="11"/>
    </row>
    <row r="141" spans="1:21" ht="175.9" customHeight="1" x14ac:dyDescent="0.25">
      <c r="A141" s="78" t="s">
        <v>131</v>
      </c>
      <c r="B141" s="185" t="s">
        <v>132</v>
      </c>
      <c r="C141" s="185"/>
      <c r="D141" s="185"/>
      <c r="E141" s="185"/>
      <c r="F141" s="74" t="s">
        <v>37</v>
      </c>
      <c r="G141" s="75">
        <v>42</v>
      </c>
      <c r="H141" s="76">
        <v>0</v>
      </c>
      <c r="I141" s="77">
        <f t="shared" si="1"/>
        <v>0</v>
      </c>
      <c r="J141" s="11"/>
      <c r="L141" s="90"/>
      <c r="M141" s="90"/>
      <c r="N141" s="90"/>
      <c r="O141" s="90"/>
    </row>
    <row r="142" spans="1:21" ht="246" customHeight="1" x14ac:dyDescent="0.25">
      <c r="A142" s="78" t="s">
        <v>133</v>
      </c>
      <c r="B142" s="178" t="s">
        <v>134</v>
      </c>
      <c r="C142" s="178"/>
      <c r="D142" s="178"/>
      <c r="E142" s="178"/>
      <c r="F142" s="74" t="s">
        <v>37</v>
      </c>
      <c r="G142" s="75">
        <v>40.200000000000003</v>
      </c>
      <c r="H142" s="76">
        <v>0</v>
      </c>
      <c r="I142" s="77">
        <f t="shared" si="1"/>
        <v>0</v>
      </c>
      <c r="J142" s="11"/>
      <c r="K142" s="90"/>
      <c r="L142" s="90"/>
      <c r="M142" s="90"/>
      <c r="N142" s="90"/>
    </row>
    <row r="143" spans="1:21" ht="195" customHeight="1" x14ac:dyDescent="0.25">
      <c r="A143" s="78" t="s">
        <v>135</v>
      </c>
      <c r="B143" s="178" t="s">
        <v>136</v>
      </c>
      <c r="C143" s="178"/>
      <c r="D143" s="178"/>
      <c r="E143" s="178"/>
      <c r="F143" s="74" t="s">
        <v>37</v>
      </c>
      <c r="G143" s="75">
        <v>2</v>
      </c>
      <c r="H143" s="76">
        <v>0</v>
      </c>
      <c r="I143" s="77">
        <f t="shared" si="1"/>
        <v>0</v>
      </c>
      <c r="J143" s="11"/>
      <c r="L143" s="91"/>
      <c r="M143" s="92"/>
      <c r="N143" s="92"/>
      <c r="O143" s="92"/>
      <c r="P143" s="92"/>
      <c r="Q143" s="92"/>
      <c r="R143" s="92"/>
      <c r="S143" s="92"/>
      <c r="T143" s="92"/>
      <c r="U143" s="92"/>
    </row>
    <row r="144" spans="1:21" ht="44.25" customHeight="1" x14ac:dyDescent="0.25">
      <c r="A144" s="78" t="s">
        <v>137</v>
      </c>
      <c r="B144" s="178" t="s">
        <v>138</v>
      </c>
      <c r="C144" s="178"/>
      <c r="D144" s="178"/>
      <c r="E144" s="178"/>
      <c r="F144" s="74" t="s">
        <v>33</v>
      </c>
      <c r="G144" s="75">
        <v>8</v>
      </c>
      <c r="H144" s="76">
        <v>0</v>
      </c>
      <c r="I144" s="77">
        <f t="shared" si="1"/>
        <v>0</v>
      </c>
      <c r="J144" s="11"/>
    </row>
    <row r="145" spans="1:21" ht="52.5" customHeight="1" x14ac:dyDescent="0.25">
      <c r="A145" s="78" t="s">
        <v>139</v>
      </c>
      <c r="B145" s="185" t="s">
        <v>140</v>
      </c>
      <c r="C145" s="185"/>
      <c r="D145" s="185"/>
      <c r="E145" s="185"/>
      <c r="F145" s="74" t="s">
        <v>37</v>
      </c>
      <c r="G145" s="75">
        <v>67</v>
      </c>
      <c r="H145" s="76">
        <v>0</v>
      </c>
      <c r="I145" s="77">
        <f t="shared" si="1"/>
        <v>0</v>
      </c>
      <c r="J145" s="11"/>
    </row>
    <row r="146" spans="1:21" ht="57" customHeight="1" x14ac:dyDescent="0.25">
      <c r="A146" s="78" t="s">
        <v>141</v>
      </c>
      <c r="B146" s="179" t="s">
        <v>142</v>
      </c>
      <c r="C146" s="179"/>
      <c r="D146" s="179"/>
      <c r="E146" s="179"/>
      <c r="F146" s="74" t="s">
        <v>48</v>
      </c>
      <c r="G146" s="75">
        <v>2</v>
      </c>
      <c r="H146" s="76">
        <v>0</v>
      </c>
      <c r="I146" s="77">
        <f t="shared" si="1"/>
        <v>0</v>
      </c>
      <c r="J146" s="11"/>
    </row>
    <row r="147" spans="1:21" ht="45" customHeight="1" x14ac:dyDescent="0.25">
      <c r="A147" s="78" t="s">
        <v>143</v>
      </c>
      <c r="B147" s="179" t="s">
        <v>144</v>
      </c>
      <c r="C147" s="179"/>
      <c r="D147" s="179"/>
      <c r="E147" s="179"/>
      <c r="F147" s="74" t="s">
        <v>48</v>
      </c>
      <c r="G147" s="75">
        <v>2</v>
      </c>
      <c r="H147" s="76">
        <v>0</v>
      </c>
      <c r="I147" s="77">
        <f t="shared" si="1"/>
        <v>0</v>
      </c>
      <c r="J147" s="11"/>
    </row>
    <row r="148" spans="1:21" ht="54" customHeight="1" x14ac:dyDescent="0.25">
      <c r="A148" s="78" t="s">
        <v>145</v>
      </c>
      <c r="B148" s="183" t="s">
        <v>146</v>
      </c>
      <c r="C148" s="183"/>
      <c r="D148" s="183"/>
      <c r="E148" s="183"/>
      <c r="F148" s="74" t="s">
        <v>33</v>
      </c>
      <c r="G148" s="75">
        <v>12</v>
      </c>
      <c r="H148" s="76">
        <v>0</v>
      </c>
      <c r="I148" s="77">
        <f t="shared" si="1"/>
        <v>0</v>
      </c>
      <c r="J148" s="11"/>
    </row>
    <row r="149" spans="1:21" ht="54" customHeight="1" x14ac:dyDescent="0.25">
      <c r="A149" s="78" t="s">
        <v>147</v>
      </c>
      <c r="B149" s="179" t="s">
        <v>148</v>
      </c>
      <c r="C149" s="179"/>
      <c r="D149" s="179"/>
      <c r="E149" s="179"/>
      <c r="F149" s="74" t="s">
        <v>33</v>
      </c>
      <c r="G149" s="75">
        <v>1</v>
      </c>
      <c r="H149" s="76">
        <v>0</v>
      </c>
      <c r="I149" s="77">
        <f t="shared" si="1"/>
        <v>0</v>
      </c>
      <c r="J149" s="11"/>
    </row>
    <row r="150" spans="1:21" ht="91.5" customHeight="1" x14ac:dyDescent="0.25">
      <c r="A150" s="78" t="s">
        <v>149</v>
      </c>
      <c r="B150" s="179" t="s">
        <v>150</v>
      </c>
      <c r="C150" s="179"/>
      <c r="D150" s="179"/>
      <c r="E150" s="179"/>
      <c r="F150" s="74" t="s">
        <v>37</v>
      </c>
      <c r="G150" s="75">
        <v>8</v>
      </c>
      <c r="H150" s="76">
        <v>0</v>
      </c>
      <c r="I150" s="77">
        <f t="shared" si="1"/>
        <v>0</v>
      </c>
      <c r="J150" s="11"/>
      <c r="K150" s="3"/>
      <c r="L150" s="3"/>
      <c r="M150" s="3"/>
      <c r="N150" s="3"/>
      <c r="O150" s="3"/>
      <c r="P150" s="3"/>
      <c r="Q150" s="3"/>
      <c r="R150" s="3"/>
      <c r="S150" s="3"/>
      <c r="T150" s="3"/>
      <c r="U150" s="3"/>
    </row>
    <row r="151" spans="1:21" ht="91.5" customHeight="1" x14ac:dyDescent="0.25">
      <c r="A151" s="78" t="s">
        <v>151</v>
      </c>
      <c r="B151" s="179" t="s">
        <v>152</v>
      </c>
      <c r="C151" s="179"/>
      <c r="D151" s="179"/>
      <c r="E151" s="179"/>
      <c r="F151" s="74" t="s">
        <v>37</v>
      </c>
      <c r="G151" s="75">
        <v>2</v>
      </c>
      <c r="H151" s="76">
        <v>0</v>
      </c>
      <c r="I151" s="77">
        <f t="shared" si="1"/>
        <v>0</v>
      </c>
      <c r="J151" s="11"/>
    </row>
    <row r="152" spans="1:21" ht="66" customHeight="1" x14ac:dyDescent="0.25">
      <c r="A152" s="78" t="s">
        <v>153</v>
      </c>
      <c r="B152" s="183" t="s">
        <v>154</v>
      </c>
      <c r="C152" s="183"/>
      <c r="D152" s="183"/>
      <c r="E152" s="183"/>
      <c r="F152" s="74" t="s">
        <v>37</v>
      </c>
      <c r="G152" s="75">
        <v>59</v>
      </c>
      <c r="H152" s="76">
        <v>0</v>
      </c>
      <c r="I152" s="77">
        <f t="shared" si="1"/>
        <v>0</v>
      </c>
      <c r="J152" s="11"/>
    </row>
    <row r="153" spans="1:21" ht="93" customHeight="1" x14ac:dyDescent="0.25">
      <c r="A153" s="78" t="s">
        <v>155</v>
      </c>
      <c r="B153" s="183" t="s">
        <v>156</v>
      </c>
      <c r="C153" s="183"/>
      <c r="D153" s="183"/>
      <c r="E153" s="183"/>
      <c r="F153" s="74" t="s">
        <v>37</v>
      </c>
      <c r="G153" s="75">
        <v>217</v>
      </c>
      <c r="H153" s="76">
        <v>0</v>
      </c>
      <c r="I153" s="77">
        <f>G153*H153</f>
        <v>0</v>
      </c>
      <c r="J153" s="11"/>
      <c r="K153" s="92"/>
      <c r="L153" s="92"/>
      <c r="M153" s="90"/>
      <c r="N153" s="90"/>
      <c r="O153" s="90"/>
      <c r="P153" s="90"/>
    </row>
    <row r="154" spans="1:21" ht="54" customHeight="1" x14ac:dyDescent="0.25">
      <c r="A154" s="78" t="s">
        <v>157</v>
      </c>
      <c r="B154" s="179" t="s">
        <v>361</v>
      </c>
      <c r="C154" s="179"/>
      <c r="D154" s="179"/>
      <c r="E154" s="179"/>
      <c r="F154" s="74"/>
      <c r="G154" s="75"/>
      <c r="H154" s="76"/>
      <c r="I154" s="77">
        <f>SUM(I138:I153)*0.2</f>
        <v>0</v>
      </c>
      <c r="J154" s="11"/>
      <c r="K154" s="90"/>
      <c r="L154" s="90"/>
      <c r="M154" s="90"/>
      <c r="N154" s="90"/>
      <c r="O154" s="92"/>
      <c r="P154" s="92"/>
    </row>
    <row r="155" spans="1:21" ht="16.5" customHeight="1" x14ac:dyDescent="0.25">
      <c r="A155" s="93"/>
      <c r="B155" s="184" t="s">
        <v>158</v>
      </c>
      <c r="C155" s="184"/>
      <c r="D155" s="184"/>
      <c r="E155" s="184"/>
      <c r="F155" s="82"/>
      <c r="G155" s="83"/>
      <c r="H155" s="84" t="s">
        <v>123</v>
      </c>
      <c r="I155" s="84">
        <f>SUM(I138:I154)</f>
        <v>0</v>
      </c>
      <c r="J155" s="11"/>
    </row>
    <row r="156" spans="1:21" x14ac:dyDescent="0.25">
      <c r="A156" s="93"/>
      <c r="B156" s="94"/>
      <c r="C156" s="94"/>
      <c r="D156" s="94"/>
      <c r="E156" s="94"/>
      <c r="F156" s="82"/>
      <c r="G156" s="83"/>
      <c r="H156" s="84"/>
      <c r="I156" s="84"/>
      <c r="J156" s="11"/>
    </row>
    <row r="157" spans="1:21" x14ac:dyDescent="0.25">
      <c r="A157" s="93"/>
      <c r="B157" s="94"/>
      <c r="C157" s="94"/>
      <c r="D157" s="94"/>
      <c r="E157" s="94"/>
      <c r="F157" s="82"/>
      <c r="G157" s="83"/>
      <c r="H157" s="84"/>
      <c r="I157" s="84"/>
      <c r="J157" s="11"/>
    </row>
    <row r="158" spans="1:21" x14ac:dyDescent="0.25">
      <c r="A158" s="93"/>
      <c r="B158" s="94"/>
      <c r="C158" s="94"/>
      <c r="D158" s="94"/>
      <c r="E158" s="94"/>
      <c r="F158" s="82"/>
      <c r="G158" s="83"/>
      <c r="H158" s="84"/>
      <c r="I158" s="84"/>
      <c r="J158" s="11"/>
    </row>
    <row r="159" spans="1:21" x14ac:dyDescent="0.25">
      <c r="A159" s="95"/>
      <c r="B159" s="13"/>
      <c r="C159" s="13"/>
      <c r="D159" s="13"/>
      <c r="E159" s="14"/>
      <c r="F159" s="15"/>
      <c r="G159" s="40"/>
      <c r="H159" s="16"/>
      <c r="I159" s="11"/>
      <c r="J159" s="11"/>
    </row>
    <row r="160" spans="1:21" x14ac:dyDescent="0.25">
      <c r="A160" s="174" t="s">
        <v>159</v>
      </c>
      <c r="B160" s="174"/>
      <c r="C160" s="174"/>
      <c r="D160" s="174"/>
      <c r="E160" s="174"/>
      <c r="F160" s="174"/>
      <c r="G160" s="174"/>
      <c r="H160" s="174"/>
      <c r="I160" s="11"/>
      <c r="J160" s="11"/>
    </row>
    <row r="161" spans="1:11" x14ac:dyDescent="0.25">
      <c r="A161" s="174" t="s">
        <v>18</v>
      </c>
      <c r="B161" s="174"/>
      <c r="C161" s="174"/>
      <c r="D161" s="174"/>
      <c r="E161" s="174"/>
      <c r="F161" s="174"/>
      <c r="G161" s="174"/>
      <c r="H161" s="174"/>
      <c r="I161" s="61"/>
      <c r="J161" s="11"/>
      <c r="K161" s="11"/>
    </row>
    <row r="162" spans="1:11" x14ac:dyDescent="0.25">
      <c r="A162" s="36"/>
      <c r="B162" s="96"/>
      <c r="C162" s="96"/>
      <c r="D162" s="96"/>
      <c r="E162" s="29"/>
      <c r="F162" s="32"/>
      <c r="G162" s="33"/>
      <c r="H162" s="35"/>
      <c r="I162" s="35"/>
      <c r="J162" s="11"/>
      <c r="K162" s="11"/>
    </row>
    <row r="163" spans="1:11" ht="25.5" customHeight="1" x14ac:dyDescent="0.25">
      <c r="A163" s="69" t="s">
        <v>25</v>
      </c>
      <c r="B163" s="176" t="s">
        <v>26</v>
      </c>
      <c r="C163" s="176"/>
      <c r="D163" s="176"/>
      <c r="E163" s="176"/>
      <c r="F163" s="70" t="s">
        <v>27</v>
      </c>
      <c r="G163" s="71" t="s">
        <v>28</v>
      </c>
      <c r="H163" s="72" t="s">
        <v>29</v>
      </c>
      <c r="I163" s="72" t="s">
        <v>30</v>
      </c>
      <c r="J163" s="11"/>
      <c r="K163" s="11"/>
    </row>
    <row r="164" spans="1:11" ht="39" customHeight="1" x14ac:dyDescent="0.25">
      <c r="A164" s="78" t="s">
        <v>160</v>
      </c>
      <c r="B164" s="179" t="s">
        <v>161</v>
      </c>
      <c r="C164" s="179"/>
      <c r="D164" s="179"/>
      <c r="E164" s="179"/>
      <c r="F164" s="74" t="s">
        <v>37</v>
      </c>
      <c r="G164" s="75">
        <v>260</v>
      </c>
      <c r="H164" s="76">
        <v>0</v>
      </c>
      <c r="I164" s="77">
        <f t="shared" ref="I164:I178" si="2">G164*H164</f>
        <v>0</v>
      </c>
      <c r="J164" s="11"/>
    </row>
    <row r="165" spans="1:11" ht="106.5" customHeight="1" x14ac:dyDescent="0.25">
      <c r="A165" s="78" t="s">
        <v>162</v>
      </c>
      <c r="B165" s="179" t="s">
        <v>163</v>
      </c>
      <c r="C165" s="179"/>
      <c r="D165" s="179"/>
      <c r="E165" s="179"/>
      <c r="F165" s="74" t="s">
        <v>33</v>
      </c>
      <c r="G165" s="75">
        <v>2</v>
      </c>
      <c r="H165" s="76">
        <v>0</v>
      </c>
      <c r="I165" s="77">
        <f t="shared" si="2"/>
        <v>0</v>
      </c>
      <c r="J165" s="11"/>
    </row>
    <row r="166" spans="1:11" ht="40.5" customHeight="1" x14ac:dyDescent="0.25">
      <c r="A166" s="78" t="s">
        <v>164</v>
      </c>
      <c r="B166" s="178" t="s">
        <v>165</v>
      </c>
      <c r="C166" s="178"/>
      <c r="D166" s="178"/>
      <c r="E166" s="178"/>
      <c r="F166" s="74" t="s">
        <v>33</v>
      </c>
      <c r="G166" s="75">
        <v>30</v>
      </c>
      <c r="H166" s="76">
        <v>0</v>
      </c>
      <c r="I166" s="77">
        <f t="shared" si="2"/>
        <v>0</v>
      </c>
      <c r="J166" s="11"/>
    </row>
    <row r="167" spans="1:11" ht="40.5" customHeight="1" x14ac:dyDescent="0.25">
      <c r="A167" s="78" t="s">
        <v>166</v>
      </c>
      <c r="B167" s="178" t="s">
        <v>167</v>
      </c>
      <c r="C167" s="178"/>
      <c r="D167" s="178"/>
      <c r="E167" s="178"/>
      <c r="F167" s="74" t="s">
        <v>33</v>
      </c>
      <c r="G167" s="75">
        <v>2</v>
      </c>
      <c r="H167" s="76">
        <v>0</v>
      </c>
      <c r="I167" s="77">
        <f t="shared" si="2"/>
        <v>0</v>
      </c>
      <c r="J167" s="11"/>
    </row>
    <row r="168" spans="1:11" ht="40.5" customHeight="1" x14ac:dyDescent="0.25">
      <c r="A168" s="78" t="s">
        <v>168</v>
      </c>
      <c r="B168" s="178" t="s">
        <v>169</v>
      </c>
      <c r="C168" s="178"/>
      <c r="D168" s="178"/>
      <c r="E168" s="178"/>
      <c r="F168" s="74" t="s">
        <v>33</v>
      </c>
      <c r="G168" s="75">
        <v>2</v>
      </c>
      <c r="H168" s="76">
        <v>0</v>
      </c>
      <c r="I168" s="77">
        <f t="shared" si="2"/>
        <v>0</v>
      </c>
      <c r="J168" s="11"/>
    </row>
    <row r="169" spans="1:11" ht="40.5" customHeight="1" x14ac:dyDescent="0.25">
      <c r="A169" s="78" t="s">
        <v>170</v>
      </c>
      <c r="B169" s="178" t="s">
        <v>171</v>
      </c>
      <c r="C169" s="178"/>
      <c r="D169" s="178"/>
      <c r="E169" s="178"/>
      <c r="F169" s="74" t="s">
        <v>33</v>
      </c>
      <c r="G169" s="75">
        <v>1</v>
      </c>
      <c r="H169" s="76">
        <v>0</v>
      </c>
      <c r="I169" s="77">
        <f t="shared" si="2"/>
        <v>0</v>
      </c>
      <c r="J169" s="11"/>
    </row>
    <row r="170" spans="1:11" ht="79.5" customHeight="1" x14ac:dyDescent="0.25">
      <c r="A170" s="78" t="s">
        <v>172</v>
      </c>
      <c r="B170" s="179" t="s">
        <v>173</v>
      </c>
      <c r="C170" s="179"/>
      <c r="D170" s="179"/>
      <c r="E170" s="179"/>
      <c r="F170" s="74" t="s">
        <v>33</v>
      </c>
      <c r="G170" s="75">
        <v>1</v>
      </c>
      <c r="H170" s="76">
        <v>0</v>
      </c>
      <c r="I170" s="77">
        <f t="shared" si="2"/>
        <v>0</v>
      </c>
      <c r="J170" s="11"/>
    </row>
    <row r="171" spans="1:11" ht="54.75" customHeight="1" x14ac:dyDescent="0.25">
      <c r="A171" s="78" t="s">
        <v>174</v>
      </c>
      <c r="B171" s="179" t="s">
        <v>175</v>
      </c>
      <c r="C171" s="179"/>
      <c r="D171" s="179"/>
      <c r="E171" s="179"/>
      <c r="F171" s="74" t="s">
        <v>33</v>
      </c>
      <c r="G171" s="75">
        <v>1</v>
      </c>
      <c r="H171" s="76">
        <v>0</v>
      </c>
      <c r="I171" s="77">
        <f t="shared" si="2"/>
        <v>0</v>
      </c>
      <c r="J171" s="11"/>
    </row>
    <row r="172" spans="1:11" ht="40.5" customHeight="1" x14ac:dyDescent="0.25">
      <c r="A172" s="78" t="s">
        <v>176</v>
      </c>
      <c r="B172" s="183" t="s">
        <v>177</v>
      </c>
      <c r="C172" s="183"/>
      <c r="D172" s="183"/>
      <c r="E172" s="183"/>
      <c r="F172" s="74" t="s">
        <v>33</v>
      </c>
      <c r="G172" s="75">
        <v>2</v>
      </c>
      <c r="H172" s="76">
        <v>0</v>
      </c>
      <c r="I172" s="77">
        <f t="shared" si="2"/>
        <v>0</v>
      </c>
      <c r="J172" s="11"/>
    </row>
    <row r="173" spans="1:11" ht="40.5" customHeight="1" x14ac:dyDescent="0.25">
      <c r="A173" s="78" t="s">
        <v>178</v>
      </c>
      <c r="B173" s="185" t="s">
        <v>357</v>
      </c>
      <c r="C173" s="185"/>
      <c r="D173" s="185"/>
      <c r="E173" s="185"/>
      <c r="F173" s="74" t="s">
        <v>33</v>
      </c>
      <c r="G173" s="75">
        <v>1</v>
      </c>
      <c r="H173" s="76">
        <v>0</v>
      </c>
      <c r="I173" s="77">
        <f t="shared" si="2"/>
        <v>0</v>
      </c>
      <c r="J173" s="11"/>
    </row>
    <row r="174" spans="1:11" ht="40.5" customHeight="1" x14ac:dyDescent="0.25">
      <c r="A174" s="78" t="s">
        <v>179</v>
      </c>
      <c r="B174" s="179" t="s">
        <v>180</v>
      </c>
      <c r="C174" s="179"/>
      <c r="D174" s="179"/>
      <c r="E174" s="179"/>
      <c r="F174" s="74" t="s">
        <v>33</v>
      </c>
      <c r="G174" s="75">
        <v>12</v>
      </c>
      <c r="H174" s="76">
        <v>0</v>
      </c>
      <c r="I174" s="77">
        <f t="shared" si="2"/>
        <v>0</v>
      </c>
      <c r="J174" s="11"/>
    </row>
    <row r="175" spans="1:11" ht="53.25" customHeight="1" x14ac:dyDescent="0.25">
      <c r="A175" s="78" t="s">
        <v>181</v>
      </c>
      <c r="B175" s="178" t="s">
        <v>182</v>
      </c>
      <c r="C175" s="178"/>
      <c r="D175" s="178"/>
      <c r="E175" s="178"/>
      <c r="F175" s="74" t="s">
        <v>37</v>
      </c>
      <c r="G175" s="75">
        <v>260</v>
      </c>
      <c r="H175" s="76">
        <v>0</v>
      </c>
      <c r="I175" s="77">
        <f t="shared" si="2"/>
        <v>0</v>
      </c>
      <c r="J175" s="11"/>
    </row>
    <row r="176" spans="1:11" ht="66.75" customHeight="1" x14ac:dyDescent="0.25">
      <c r="A176" s="78" t="s">
        <v>183</v>
      </c>
      <c r="B176" s="179" t="s">
        <v>184</v>
      </c>
      <c r="C176" s="179"/>
      <c r="D176" s="179"/>
      <c r="E176" s="179"/>
      <c r="F176" s="74" t="s">
        <v>37</v>
      </c>
      <c r="G176" s="75">
        <v>260</v>
      </c>
      <c r="H176" s="76">
        <v>0</v>
      </c>
      <c r="I176" s="77">
        <f t="shared" si="2"/>
        <v>0</v>
      </c>
      <c r="J176" s="11"/>
    </row>
    <row r="177" spans="1:14" ht="40.5" customHeight="1" x14ac:dyDescent="0.25">
      <c r="A177" s="78" t="s">
        <v>185</v>
      </c>
      <c r="B177" s="178" t="s">
        <v>186</v>
      </c>
      <c r="C177" s="178"/>
      <c r="D177" s="178"/>
      <c r="E177" s="178"/>
      <c r="F177" s="74" t="s">
        <v>37</v>
      </c>
      <c r="G177" s="75">
        <v>260</v>
      </c>
      <c r="H177" s="76">
        <v>0</v>
      </c>
      <c r="I177" s="77">
        <f t="shared" si="2"/>
        <v>0</v>
      </c>
      <c r="J177" s="11"/>
    </row>
    <row r="178" spans="1:14" ht="40.5" customHeight="1" x14ac:dyDescent="0.25">
      <c r="A178" s="78" t="s">
        <v>187</v>
      </c>
      <c r="B178" s="179" t="s">
        <v>188</v>
      </c>
      <c r="C178" s="179"/>
      <c r="D178" s="179"/>
      <c r="E178" s="179"/>
      <c r="F178" s="74" t="s">
        <v>33</v>
      </c>
      <c r="G178" s="75">
        <v>5</v>
      </c>
      <c r="H178" s="76">
        <v>0</v>
      </c>
      <c r="I178" s="77">
        <f t="shared" si="2"/>
        <v>0</v>
      </c>
      <c r="J178" s="11"/>
    </row>
    <row r="179" spans="1:14" ht="93" customHeight="1" x14ac:dyDescent="0.25">
      <c r="A179" s="78" t="s">
        <v>189</v>
      </c>
      <c r="B179" s="183" t="s">
        <v>190</v>
      </c>
      <c r="C179" s="183"/>
      <c r="D179" s="183"/>
      <c r="E179" s="183"/>
      <c r="F179" s="74" t="s">
        <v>37</v>
      </c>
      <c r="G179" s="75">
        <v>270</v>
      </c>
      <c r="H179" s="76">
        <v>0</v>
      </c>
      <c r="I179" s="77">
        <f>G179*H179</f>
        <v>0</v>
      </c>
      <c r="J179" s="11"/>
    </row>
    <row r="180" spans="1:14" ht="54" customHeight="1" x14ac:dyDescent="0.25">
      <c r="A180" s="78" t="s">
        <v>191</v>
      </c>
      <c r="B180" s="179" t="s">
        <v>360</v>
      </c>
      <c r="C180" s="179"/>
      <c r="D180" s="179"/>
      <c r="E180" s="179"/>
      <c r="F180" s="74" t="s">
        <v>2</v>
      </c>
      <c r="G180" s="75" t="s">
        <v>2</v>
      </c>
      <c r="H180" s="76" t="s">
        <v>2</v>
      </c>
      <c r="I180" s="77">
        <f>SUM(I164:I179)*0.2</f>
        <v>0</v>
      </c>
      <c r="J180" s="11"/>
      <c r="K180" s="90"/>
      <c r="L180" s="90"/>
      <c r="M180" s="90"/>
      <c r="N180" s="90"/>
    </row>
    <row r="181" spans="1:14" ht="16.5" customHeight="1" x14ac:dyDescent="0.25">
      <c r="A181" s="93"/>
      <c r="B181" s="184" t="s">
        <v>192</v>
      </c>
      <c r="C181" s="184"/>
      <c r="D181" s="184"/>
      <c r="E181" s="184"/>
      <c r="F181" s="82"/>
      <c r="G181" s="83"/>
      <c r="H181" s="84" t="s">
        <v>123</v>
      </c>
      <c r="I181" s="84">
        <f>SUM(I164:I180)</f>
        <v>0</v>
      </c>
      <c r="J181" s="11"/>
    </row>
    <row r="182" spans="1:14" x14ac:dyDescent="0.25">
      <c r="A182" s="93"/>
      <c r="B182" s="94"/>
      <c r="C182" s="94"/>
      <c r="D182" s="94"/>
      <c r="E182" s="94"/>
      <c r="F182" s="82"/>
      <c r="G182" s="83"/>
      <c r="H182" s="84"/>
      <c r="I182" s="84"/>
      <c r="J182" s="11"/>
    </row>
    <row r="183" spans="1:14" x14ac:dyDescent="0.25">
      <c r="A183" s="93"/>
      <c r="B183" s="94"/>
      <c r="C183" s="94"/>
      <c r="D183" s="94"/>
      <c r="E183" s="94"/>
      <c r="F183" s="82"/>
      <c r="G183" s="83"/>
      <c r="H183" s="84"/>
      <c r="I183" s="84"/>
      <c r="J183" s="11"/>
    </row>
    <row r="184" spans="1:14" x14ac:dyDescent="0.25">
      <c r="A184" s="85"/>
      <c r="B184" s="97"/>
      <c r="C184" s="97"/>
      <c r="D184" s="97"/>
      <c r="E184" s="82"/>
      <c r="F184" s="83"/>
      <c r="G184" s="98"/>
      <c r="H184" s="84"/>
      <c r="I184" s="11"/>
      <c r="J184" s="11"/>
    </row>
    <row r="185" spans="1:14" x14ac:dyDescent="0.25">
      <c r="A185" s="174" t="s">
        <v>124</v>
      </c>
      <c r="B185" s="174"/>
      <c r="C185" s="174"/>
      <c r="D185" s="174"/>
      <c r="E185" s="174"/>
      <c r="F185" s="174"/>
      <c r="G185" s="174"/>
      <c r="H185" s="174"/>
      <c r="I185" s="61"/>
      <c r="J185" s="11"/>
      <c r="K185" s="11"/>
    </row>
    <row r="186" spans="1:14" x14ac:dyDescent="0.25">
      <c r="A186" s="174" t="s">
        <v>18</v>
      </c>
      <c r="B186" s="174"/>
      <c r="C186" s="174"/>
      <c r="D186" s="174"/>
      <c r="E186" s="174"/>
      <c r="F186" s="174"/>
      <c r="G186" s="174"/>
      <c r="H186" s="174"/>
      <c r="I186" s="61"/>
      <c r="J186" s="11"/>
      <c r="K186" s="11"/>
    </row>
    <row r="187" spans="1:14" x14ac:dyDescent="0.25">
      <c r="A187" s="63"/>
      <c r="B187" s="63"/>
      <c r="C187" s="63"/>
      <c r="D187" s="63"/>
      <c r="E187" s="63"/>
      <c r="F187" s="63"/>
      <c r="G187" s="63"/>
      <c r="H187" s="63"/>
      <c r="I187" s="63"/>
      <c r="J187" s="11"/>
      <c r="K187" s="11"/>
    </row>
    <row r="188" spans="1:14" ht="25.5" customHeight="1" x14ac:dyDescent="0.25">
      <c r="A188" s="69" t="s">
        <v>25</v>
      </c>
      <c r="B188" s="176" t="s">
        <v>26</v>
      </c>
      <c r="C188" s="176"/>
      <c r="D188" s="176"/>
      <c r="E188" s="176"/>
      <c r="F188" s="70" t="s">
        <v>27</v>
      </c>
      <c r="G188" s="71" t="s">
        <v>28</v>
      </c>
      <c r="H188" s="72" t="s">
        <v>29</v>
      </c>
      <c r="I188" s="72" t="s">
        <v>30</v>
      </c>
      <c r="J188" s="11"/>
      <c r="K188" s="11"/>
    </row>
    <row r="189" spans="1:14" ht="80.25" customHeight="1" x14ac:dyDescent="0.25">
      <c r="A189" s="78" t="s">
        <v>191</v>
      </c>
      <c r="B189" s="178" t="s">
        <v>193</v>
      </c>
      <c r="C189" s="178"/>
      <c r="D189" s="178"/>
      <c r="E189" s="178"/>
      <c r="F189" s="74" t="s">
        <v>37</v>
      </c>
      <c r="G189" s="153">
        <f>G153</f>
        <v>217</v>
      </c>
      <c r="H189" s="76">
        <v>0</v>
      </c>
      <c r="I189" s="77">
        <f t="shared" ref="I189:I206" si="3">G189*H189</f>
        <v>0</v>
      </c>
      <c r="J189" s="11"/>
    </row>
    <row r="190" spans="1:14" ht="57" customHeight="1" x14ac:dyDescent="0.25">
      <c r="A190" s="78" t="s">
        <v>194</v>
      </c>
      <c r="B190" s="178" t="s">
        <v>195</v>
      </c>
      <c r="C190" s="178"/>
      <c r="D190" s="178"/>
      <c r="E190" s="178"/>
      <c r="F190" s="74" t="s">
        <v>37</v>
      </c>
      <c r="G190" s="75">
        <v>13</v>
      </c>
      <c r="H190" s="76">
        <v>0</v>
      </c>
      <c r="I190" s="77">
        <f t="shared" si="3"/>
        <v>0</v>
      </c>
      <c r="J190" s="11"/>
    </row>
    <row r="191" spans="1:14" ht="78" customHeight="1" x14ac:dyDescent="0.25">
      <c r="A191" s="78" t="s">
        <v>196</v>
      </c>
      <c r="B191" s="178" t="s">
        <v>197</v>
      </c>
      <c r="C191" s="178"/>
      <c r="D191" s="178"/>
      <c r="E191" s="178"/>
      <c r="F191" s="74" t="s">
        <v>33</v>
      </c>
      <c r="G191" s="75">
        <v>3</v>
      </c>
      <c r="H191" s="76">
        <v>0</v>
      </c>
      <c r="I191" s="77">
        <f t="shared" si="3"/>
        <v>0</v>
      </c>
      <c r="J191" s="11"/>
    </row>
    <row r="192" spans="1:14" ht="76.5" customHeight="1" x14ac:dyDescent="0.25">
      <c r="A192" s="78" t="s">
        <v>198</v>
      </c>
      <c r="B192" s="178" t="s">
        <v>199</v>
      </c>
      <c r="C192" s="178"/>
      <c r="D192" s="178"/>
      <c r="E192" s="178"/>
      <c r="F192" s="74" t="s">
        <v>33</v>
      </c>
      <c r="G192" s="75">
        <v>1</v>
      </c>
      <c r="H192" s="76">
        <v>0</v>
      </c>
      <c r="I192" s="77">
        <f t="shared" si="3"/>
        <v>0</v>
      </c>
      <c r="J192" s="11"/>
    </row>
    <row r="193" spans="1:10" ht="66.75" customHeight="1" x14ac:dyDescent="0.25">
      <c r="A193" s="78" t="s">
        <v>200</v>
      </c>
      <c r="B193" s="178" t="s">
        <v>201</v>
      </c>
      <c r="C193" s="178"/>
      <c r="D193" s="178"/>
      <c r="E193" s="178"/>
      <c r="F193" s="74" t="s">
        <v>33</v>
      </c>
      <c r="G193" s="153">
        <v>7</v>
      </c>
      <c r="H193" s="76">
        <v>0</v>
      </c>
      <c r="I193" s="77">
        <f t="shared" si="3"/>
        <v>0</v>
      </c>
      <c r="J193" s="11"/>
    </row>
    <row r="194" spans="1:10" ht="78.75" customHeight="1" x14ac:dyDescent="0.25">
      <c r="A194" s="78" t="s">
        <v>202</v>
      </c>
      <c r="B194" s="178" t="s">
        <v>203</v>
      </c>
      <c r="C194" s="178"/>
      <c r="D194" s="178"/>
      <c r="E194" s="178"/>
      <c r="F194" s="74" t="s">
        <v>33</v>
      </c>
      <c r="G194" s="75">
        <v>1</v>
      </c>
      <c r="H194" s="76">
        <v>0</v>
      </c>
      <c r="I194" s="77">
        <f t="shared" si="3"/>
        <v>0</v>
      </c>
      <c r="J194" s="11"/>
    </row>
    <row r="195" spans="1:10" ht="40.5" customHeight="1" x14ac:dyDescent="0.25">
      <c r="A195" s="78" t="s">
        <v>204</v>
      </c>
      <c r="B195" s="179" t="s">
        <v>205</v>
      </c>
      <c r="C195" s="179"/>
      <c r="D195" s="179"/>
      <c r="E195" s="179"/>
      <c r="F195" s="74" t="s">
        <v>206</v>
      </c>
      <c r="G195" s="75">
        <v>6</v>
      </c>
      <c r="H195" s="76">
        <v>0</v>
      </c>
      <c r="I195" s="77">
        <f t="shared" si="3"/>
        <v>0</v>
      </c>
      <c r="J195" s="11"/>
    </row>
    <row r="196" spans="1:10" ht="99" customHeight="1" x14ac:dyDescent="0.25">
      <c r="A196" s="78" t="s">
        <v>207</v>
      </c>
      <c r="B196" s="179" t="s">
        <v>208</v>
      </c>
      <c r="C196" s="179"/>
      <c r="D196" s="179"/>
      <c r="E196" s="179"/>
      <c r="F196" s="74" t="s">
        <v>33</v>
      </c>
      <c r="G196" s="75">
        <v>3</v>
      </c>
      <c r="H196" s="76">
        <v>0</v>
      </c>
      <c r="I196" s="77">
        <f t="shared" si="3"/>
        <v>0</v>
      </c>
      <c r="J196" s="11"/>
    </row>
    <row r="197" spans="1:10" ht="105" customHeight="1" x14ac:dyDescent="0.25">
      <c r="A197" s="78" t="s">
        <v>209</v>
      </c>
      <c r="B197" s="179" t="s">
        <v>210</v>
      </c>
      <c r="C197" s="179"/>
      <c r="D197" s="179"/>
      <c r="E197" s="179"/>
      <c r="F197" s="74" t="s">
        <v>33</v>
      </c>
      <c r="G197" s="75">
        <v>2</v>
      </c>
      <c r="H197" s="76">
        <v>0</v>
      </c>
      <c r="I197" s="77">
        <f t="shared" si="3"/>
        <v>0</v>
      </c>
      <c r="J197" s="11"/>
    </row>
    <row r="198" spans="1:10" ht="87" customHeight="1" x14ac:dyDescent="0.25">
      <c r="A198" s="78" t="s">
        <v>211</v>
      </c>
      <c r="B198" s="179" t="s">
        <v>212</v>
      </c>
      <c r="C198" s="179"/>
      <c r="D198" s="179"/>
      <c r="E198" s="179"/>
      <c r="F198" s="74" t="s">
        <v>33</v>
      </c>
      <c r="G198" s="75">
        <v>1</v>
      </c>
      <c r="H198" s="76">
        <v>0</v>
      </c>
      <c r="I198" s="77">
        <f t="shared" si="3"/>
        <v>0</v>
      </c>
      <c r="J198" s="11"/>
    </row>
    <row r="199" spans="1:10" ht="69.75" customHeight="1" x14ac:dyDescent="0.25">
      <c r="A199" s="78" t="s">
        <v>213</v>
      </c>
      <c r="B199" s="179" t="s">
        <v>214</v>
      </c>
      <c r="C199" s="179"/>
      <c r="D199" s="179"/>
      <c r="E199" s="179"/>
      <c r="F199" s="74" t="s">
        <v>33</v>
      </c>
      <c r="G199" s="75">
        <v>1</v>
      </c>
      <c r="H199" s="76">
        <v>0</v>
      </c>
      <c r="I199" s="77">
        <f t="shared" si="3"/>
        <v>0</v>
      </c>
      <c r="J199" s="11"/>
    </row>
    <row r="200" spans="1:10" ht="66.75" customHeight="1" x14ac:dyDescent="0.25">
      <c r="A200" s="78" t="s">
        <v>215</v>
      </c>
      <c r="B200" s="178" t="s">
        <v>216</v>
      </c>
      <c r="C200" s="178"/>
      <c r="D200" s="178"/>
      <c r="E200" s="178"/>
      <c r="F200" s="74" t="s">
        <v>33</v>
      </c>
      <c r="G200" s="154">
        <v>10</v>
      </c>
      <c r="H200" s="76">
        <v>0</v>
      </c>
      <c r="I200" s="77">
        <f t="shared" si="3"/>
        <v>0</v>
      </c>
      <c r="J200" s="11"/>
    </row>
    <row r="201" spans="1:10" ht="89.25" customHeight="1" x14ac:dyDescent="0.25">
      <c r="A201" s="78" t="s">
        <v>217</v>
      </c>
      <c r="B201" s="178" t="s">
        <v>218</v>
      </c>
      <c r="C201" s="178"/>
      <c r="D201" s="178"/>
      <c r="E201" s="178"/>
      <c r="F201" s="74" t="s">
        <v>37</v>
      </c>
      <c r="G201" s="75">
        <v>10</v>
      </c>
      <c r="H201" s="76">
        <v>0</v>
      </c>
      <c r="I201" s="77">
        <f t="shared" si="3"/>
        <v>0</v>
      </c>
      <c r="J201" s="11"/>
    </row>
    <row r="202" spans="1:10" ht="81" customHeight="1" x14ac:dyDescent="0.25">
      <c r="A202" s="78" t="s">
        <v>219</v>
      </c>
      <c r="B202" s="178" t="s">
        <v>220</v>
      </c>
      <c r="C202" s="178"/>
      <c r="D202" s="178"/>
      <c r="E202" s="178"/>
      <c r="F202" s="74" t="s">
        <v>37</v>
      </c>
      <c r="G202" s="75">
        <v>10</v>
      </c>
      <c r="H202" s="76">
        <v>0</v>
      </c>
      <c r="I202" s="77">
        <f t="shared" si="3"/>
        <v>0</v>
      </c>
      <c r="J202" s="11"/>
    </row>
    <row r="203" spans="1:10" ht="42" customHeight="1" x14ac:dyDescent="0.25">
      <c r="A203" s="78" t="s">
        <v>221</v>
      </c>
      <c r="B203" s="178" t="s">
        <v>222</v>
      </c>
      <c r="C203" s="178"/>
      <c r="D203" s="178"/>
      <c r="E203" s="178"/>
      <c r="F203" s="74" t="s">
        <v>37</v>
      </c>
      <c r="G203" s="75">
        <v>10</v>
      </c>
      <c r="H203" s="76">
        <v>0</v>
      </c>
      <c r="I203" s="77">
        <f t="shared" si="3"/>
        <v>0</v>
      </c>
      <c r="J203" s="11"/>
    </row>
    <row r="204" spans="1:10" ht="91.5" customHeight="1" x14ac:dyDescent="0.25">
      <c r="A204" s="78" t="s">
        <v>223</v>
      </c>
      <c r="B204" s="178" t="s">
        <v>224</v>
      </c>
      <c r="C204" s="178"/>
      <c r="D204" s="178"/>
      <c r="E204" s="178"/>
      <c r="F204" s="74" t="s">
        <v>37</v>
      </c>
      <c r="G204" s="75">
        <v>10</v>
      </c>
      <c r="H204" s="76">
        <v>0</v>
      </c>
      <c r="I204" s="77">
        <f t="shared" si="3"/>
        <v>0</v>
      </c>
      <c r="J204" s="11"/>
    </row>
    <row r="205" spans="1:10" ht="42" customHeight="1" x14ac:dyDescent="0.25">
      <c r="A205" s="78" t="s">
        <v>225</v>
      </c>
      <c r="B205" s="178" t="s">
        <v>226</v>
      </c>
      <c r="C205" s="178"/>
      <c r="D205" s="178"/>
      <c r="E205" s="178"/>
      <c r="F205" s="74" t="s">
        <v>37</v>
      </c>
      <c r="G205" s="153">
        <v>13</v>
      </c>
      <c r="H205" s="76">
        <v>0</v>
      </c>
      <c r="I205" s="77">
        <f t="shared" si="3"/>
        <v>0</v>
      </c>
      <c r="J205" s="11"/>
    </row>
    <row r="206" spans="1:10" ht="28.5" customHeight="1" x14ac:dyDescent="0.25">
      <c r="A206" s="78" t="s">
        <v>227</v>
      </c>
      <c r="B206" s="179" t="s">
        <v>228</v>
      </c>
      <c r="C206" s="179"/>
      <c r="D206" s="179"/>
      <c r="E206" s="179"/>
      <c r="F206" s="74" t="s">
        <v>37</v>
      </c>
      <c r="G206" s="153">
        <f>G189</f>
        <v>217</v>
      </c>
      <c r="H206" s="76">
        <v>0</v>
      </c>
      <c r="I206" s="77">
        <f t="shared" si="3"/>
        <v>0</v>
      </c>
      <c r="J206" s="11"/>
    </row>
    <row r="207" spans="1:10" ht="40.5" customHeight="1" x14ac:dyDescent="0.25">
      <c r="A207" s="78" t="s">
        <v>229</v>
      </c>
      <c r="B207" s="178" t="s">
        <v>230</v>
      </c>
      <c r="C207" s="178"/>
      <c r="D207" s="178"/>
      <c r="E207" s="178"/>
      <c r="F207" s="74" t="s">
        <v>37</v>
      </c>
      <c r="G207" s="153">
        <v>160</v>
      </c>
      <c r="H207" s="76">
        <v>0</v>
      </c>
      <c r="I207" s="77">
        <f>G207*H207</f>
        <v>0</v>
      </c>
      <c r="J207" s="11"/>
    </row>
    <row r="208" spans="1:10" ht="54" customHeight="1" x14ac:dyDescent="0.25">
      <c r="A208" s="78" t="s">
        <v>231</v>
      </c>
      <c r="B208" s="179" t="s">
        <v>232</v>
      </c>
      <c r="C208" s="179"/>
      <c r="D208" s="179"/>
      <c r="E208" s="179"/>
      <c r="F208" s="74" t="s">
        <v>2</v>
      </c>
      <c r="G208" s="75" t="s">
        <v>2</v>
      </c>
      <c r="H208" s="76" t="s">
        <v>2</v>
      </c>
      <c r="I208" s="77">
        <f>SUM(I189:I207)*0.2</f>
        <v>0</v>
      </c>
      <c r="J208" s="39"/>
    </row>
    <row r="209" spans="1:11" ht="16.5" customHeight="1" x14ac:dyDescent="0.25">
      <c r="A209" s="93"/>
      <c r="B209" s="184" t="s">
        <v>233</v>
      </c>
      <c r="C209" s="184"/>
      <c r="D209" s="184"/>
      <c r="E209" s="184"/>
      <c r="F209" s="82"/>
      <c r="G209" s="83"/>
      <c r="H209" s="84" t="s">
        <v>123</v>
      </c>
      <c r="I209" s="84">
        <f>SUM(I189:I208)</f>
        <v>0</v>
      </c>
      <c r="J209" s="99"/>
    </row>
    <row r="210" spans="1:11" x14ac:dyDescent="0.25">
      <c r="A210" s="93"/>
      <c r="B210" s="94"/>
      <c r="C210" s="94"/>
      <c r="D210" s="94"/>
      <c r="E210" s="94"/>
      <c r="F210" s="82"/>
      <c r="G210" s="83"/>
      <c r="H210" s="84"/>
      <c r="I210" s="84"/>
      <c r="J210" s="99"/>
    </row>
    <row r="211" spans="1:11" x14ac:dyDescent="0.25">
      <c r="A211" s="96"/>
      <c r="B211" s="29"/>
      <c r="C211" s="29"/>
      <c r="D211" s="29"/>
      <c r="E211" s="32"/>
      <c r="F211" s="33"/>
      <c r="G211" s="35"/>
      <c r="H211" s="35"/>
      <c r="I211" s="99"/>
      <c r="J211" s="99"/>
    </row>
    <row r="212" spans="1:11" x14ac:dyDescent="0.25">
      <c r="A212" s="174" t="s">
        <v>159</v>
      </c>
      <c r="B212" s="174"/>
      <c r="C212" s="174"/>
      <c r="D212" s="174"/>
      <c r="E212" s="174"/>
      <c r="F212" s="174"/>
      <c r="G212" s="174"/>
      <c r="H212" s="174"/>
      <c r="I212" s="61"/>
      <c r="J212" s="11"/>
      <c r="K212" s="11"/>
    </row>
    <row r="213" spans="1:11" x14ac:dyDescent="0.25">
      <c r="A213" s="174" t="s">
        <v>19</v>
      </c>
      <c r="B213" s="174"/>
      <c r="C213" s="174"/>
      <c r="D213" s="174"/>
      <c r="E213" s="174"/>
      <c r="F213" s="174"/>
      <c r="G213" s="174"/>
      <c r="H213" s="174"/>
      <c r="I213" s="62"/>
      <c r="J213" s="11"/>
      <c r="K213" s="11"/>
    </row>
    <row r="214" spans="1:11" ht="16.5" customHeight="1" x14ac:dyDescent="0.25">
      <c r="A214" s="175" t="s">
        <v>234</v>
      </c>
      <c r="B214" s="175"/>
      <c r="C214" s="175"/>
      <c r="D214" s="175"/>
      <c r="E214" s="175"/>
      <c r="F214" s="175"/>
      <c r="G214" s="175"/>
      <c r="H214" s="175"/>
      <c r="I214" s="53"/>
      <c r="J214" s="11"/>
    </row>
    <row r="215" spans="1:11" ht="16.5" customHeight="1" x14ac:dyDescent="0.25">
      <c r="A215" s="186" t="s">
        <v>235</v>
      </c>
      <c r="B215" s="186"/>
      <c r="C215" s="186"/>
      <c r="D215" s="186"/>
      <c r="E215" s="186"/>
      <c r="F215" s="186"/>
      <c r="G215" s="186"/>
      <c r="H215" s="186"/>
      <c r="I215" s="53"/>
      <c r="J215" s="11"/>
    </row>
    <row r="216" spans="1:11" ht="10.5" customHeight="1" x14ac:dyDescent="0.25">
      <c r="A216" s="101"/>
      <c r="B216" s="101"/>
      <c r="C216" s="101"/>
      <c r="D216" s="101"/>
      <c r="E216" s="101"/>
      <c r="F216" s="101"/>
      <c r="G216" s="101"/>
      <c r="H216" s="101"/>
      <c r="I216" s="53"/>
      <c r="J216" s="11"/>
    </row>
    <row r="217" spans="1:11" ht="25.5" customHeight="1" x14ac:dyDescent="0.25">
      <c r="A217" s="102"/>
      <c r="B217" s="176" t="s">
        <v>26</v>
      </c>
      <c r="C217" s="176"/>
      <c r="D217" s="176"/>
      <c r="E217" s="176"/>
      <c r="F217" s="70" t="s">
        <v>27</v>
      </c>
      <c r="G217" s="71" t="s">
        <v>28</v>
      </c>
      <c r="H217" s="72" t="s">
        <v>29</v>
      </c>
      <c r="I217" s="72" t="s">
        <v>30</v>
      </c>
      <c r="J217" s="11"/>
    </row>
    <row r="218" spans="1:11" ht="16.5" customHeight="1" x14ac:dyDescent="0.25">
      <c r="A218" s="103"/>
      <c r="B218" s="187" t="s">
        <v>236</v>
      </c>
      <c r="C218" s="187"/>
      <c r="D218" s="187"/>
      <c r="E218" s="187"/>
      <c r="F218" s="74" t="s">
        <v>37</v>
      </c>
      <c r="G218" s="75">
        <v>200</v>
      </c>
      <c r="H218" s="76">
        <v>0</v>
      </c>
      <c r="I218" s="77">
        <f t="shared" ref="I218:I224" si="4">G218*H218</f>
        <v>0</v>
      </c>
      <c r="J218" s="11"/>
      <c r="K218" s="104"/>
    </row>
    <row r="219" spans="1:11" ht="16.5" customHeight="1" x14ac:dyDescent="0.25">
      <c r="A219" s="103"/>
      <c r="B219" s="187" t="s">
        <v>237</v>
      </c>
      <c r="C219" s="187"/>
      <c r="D219" s="187"/>
      <c r="E219" s="187"/>
      <c r="F219" s="74" t="s">
        <v>37</v>
      </c>
      <c r="G219" s="75">
        <v>60</v>
      </c>
      <c r="H219" s="76">
        <v>0</v>
      </c>
      <c r="I219" s="77">
        <f t="shared" si="4"/>
        <v>0</v>
      </c>
      <c r="J219" s="11"/>
      <c r="K219" s="104"/>
    </row>
    <row r="220" spans="1:11" ht="16.5" customHeight="1" x14ac:dyDescent="0.25">
      <c r="A220" s="103"/>
      <c r="B220" s="187" t="s">
        <v>238</v>
      </c>
      <c r="C220" s="187"/>
      <c r="D220" s="187"/>
      <c r="E220" s="187"/>
      <c r="F220" s="74" t="s">
        <v>37</v>
      </c>
      <c r="G220" s="75">
        <v>6</v>
      </c>
      <c r="H220" s="76">
        <v>0</v>
      </c>
      <c r="I220" s="77">
        <f t="shared" si="4"/>
        <v>0</v>
      </c>
      <c r="J220" s="11"/>
      <c r="K220" s="104"/>
    </row>
    <row r="221" spans="1:11" ht="16.5" customHeight="1" x14ac:dyDescent="0.25">
      <c r="A221" s="105"/>
      <c r="B221" s="187" t="s">
        <v>239</v>
      </c>
      <c r="C221" s="187"/>
      <c r="D221" s="187"/>
      <c r="E221" s="187"/>
      <c r="F221" s="74" t="s">
        <v>37</v>
      </c>
      <c r="G221" s="75">
        <v>3</v>
      </c>
      <c r="H221" s="76">
        <v>0</v>
      </c>
      <c r="I221" s="77">
        <f t="shared" si="4"/>
        <v>0</v>
      </c>
      <c r="J221" s="11"/>
    </row>
    <row r="222" spans="1:11" ht="16.5" customHeight="1" x14ac:dyDescent="0.25">
      <c r="A222" s="105" t="s">
        <v>2</v>
      </c>
      <c r="B222" s="187" t="s">
        <v>240</v>
      </c>
      <c r="C222" s="187"/>
      <c r="D222" s="187"/>
      <c r="E222" s="187"/>
      <c r="F222" s="74" t="s">
        <v>33</v>
      </c>
      <c r="G222" s="75">
        <v>12</v>
      </c>
      <c r="H222" s="76">
        <v>0</v>
      </c>
      <c r="I222" s="77">
        <f t="shared" si="4"/>
        <v>0</v>
      </c>
      <c r="J222" s="11"/>
    </row>
    <row r="223" spans="1:11" ht="16.5" customHeight="1" x14ac:dyDescent="0.25">
      <c r="A223" s="105"/>
      <c r="B223" s="187" t="s">
        <v>241</v>
      </c>
      <c r="C223" s="187"/>
      <c r="D223" s="187"/>
      <c r="E223" s="187"/>
      <c r="F223" s="74" t="s">
        <v>33</v>
      </c>
      <c r="G223" s="75">
        <v>2</v>
      </c>
      <c r="H223" s="76">
        <v>0</v>
      </c>
      <c r="I223" s="77">
        <f t="shared" si="4"/>
        <v>0</v>
      </c>
      <c r="J223" s="11"/>
    </row>
    <row r="224" spans="1:11" ht="16.5" customHeight="1" x14ac:dyDescent="0.25">
      <c r="A224" s="105"/>
      <c r="B224" s="187" t="s">
        <v>242</v>
      </c>
      <c r="C224" s="187"/>
      <c r="D224" s="187"/>
      <c r="E224" s="187"/>
      <c r="F224" s="74" t="s">
        <v>37</v>
      </c>
      <c r="G224" s="75">
        <v>1</v>
      </c>
      <c r="H224" s="76">
        <v>0</v>
      </c>
      <c r="I224" s="77">
        <f t="shared" si="4"/>
        <v>0</v>
      </c>
      <c r="J224" s="11"/>
    </row>
    <row r="225" spans="1:11" x14ac:dyDescent="0.25">
      <c r="A225" s="174" t="s">
        <v>243</v>
      </c>
      <c r="B225" s="174"/>
      <c r="C225" s="174"/>
      <c r="D225" s="174"/>
      <c r="E225" s="174"/>
      <c r="F225" s="174"/>
      <c r="G225" s="174"/>
      <c r="H225" s="174"/>
      <c r="I225" s="61"/>
      <c r="J225" s="11"/>
      <c r="K225" s="11"/>
    </row>
    <row r="226" spans="1:11" ht="27" customHeight="1" x14ac:dyDescent="0.25">
      <c r="A226" s="186" t="s">
        <v>244</v>
      </c>
      <c r="B226" s="186"/>
      <c r="C226" s="186"/>
      <c r="D226" s="186"/>
      <c r="E226" s="186"/>
      <c r="F226" s="186"/>
      <c r="G226" s="186"/>
      <c r="H226" s="186"/>
      <c r="I226" s="53"/>
      <c r="J226" s="11"/>
    </row>
    <row r="227" spans="1:11" ht="5.25" customHeight="1" x14ac:dyDescent="0.25">
      <c r="A227" s="101"/>
      <c r="B227" s="101"/>
      <c r="C227" s="101"/>
      <c r="D227" s="101"/>
      <c r="E227" s="101"/>
      <c r="F227" s="101"/>
      <c r="G227" s="101"/>
      <c r="H227" s="101"/>
      <c r="I227" s="101"/>
      <c r="J227" s="11"/>
    </row>
    <row r="228" spans="1:11" ht="25.5" customHeight="1" x14ac:dyDescent="0.25">
      <c r="A228" s="106"/>
      <c r="B228" s="176" t="s">
        <v>26</v>
      </c>
      <c r="C228" s="176"/>
      <c r="D228" s="176"/>
      <c r="E228" s="176"/>
      <c r="F228" s="70" t="s">
        <v>27</v>
      </c>
      <c r="G228" s="71" t="s">
        <v>28</v>
      </c>
      <c r="H228" s="72" t="s">
        <v>29</v>
      </c>
      <c r="I228" s="72" t="s">
        <v>30</v>
      </c>
      <c r="J228" s="107"/>
    </row>
    <row r="229" spans="1:11" ht="16.5" customHeight="1" x14ac:dyDescent="0.25">
      <c r="A229" s="95"/>
      <c r="B229" s="187" t="s">
        <v>245</v>
      </c>
      <c r="C229" s="187"/>
      <c r="D229" s="187"/>
      <c r="E229" s="187"/>
      <c r="F229" s="74" t="s">
        <v>33</v>
      </c>
      <c r="G229" s="75">
        <v>2</v>
      </c>
      <c r="H229" s="76">
        <v>0</v>
      </c>
      <c r="I229" s="77">
        <f>G229*H229</f>
        <v>0</v>
      </c>
      <c r="J229" s="11"/>
    </row>
    <row r="230" spans="1:11" ht="16.5" customHeight="1" x14ac:dyDescent="0.25">
      <c r="A230" s="95"/>
      <c r="B230" s="187" t="s">
        <v>246</v>
      </c>
      <c r="C230" s="187"/>
      <c r="D230" s="187"/>
      <c r="E230" s="187"/>
      <c r="F230" s="74" t="s">
        <v>33</v>
      </c>
      <c r="G230" s="75">
        <v>4</v>
      </c>
      <c r="H230" s="76">
        <v>0</v>
      </c>
      <c r="I230" s="77">
        <f t="shared" ref="I230:I243" si="5">G230*H230</f>
        <v>0</v>
      </c>
      <c r="J230" s="11"/>
    </row>
    <row r="231" spans="1:11" ht="16.5" customHeight="1" x14ac:dyDescent="0.25">
      <c r="A231" s="95"/>
      <c r="B231" s="187" t="s">
        <v>247</v>
      </c>
      <c r="C231" s="187"/>
      <c r="D231" s="187"/>
      <c r="E231" s="187"/>
      <c r="F231" s="74" t="s">
        <v>33</v>
      </c>
      <c r="G231" s="75">
        <v>3</v>
      </c>
      <c r="H231" s="76">
        <v>0</v>
      </c>
      <c r="I231" s="77">
        <f t="shared" si="5"/>
        <v>0</v>
      </c>
      <c r="J231" s="11"/>
    </row>
    <row r="232" spans="1:11" ht="16.5" customHeight="1" x14ac:dyDescent="0.25">
      <c r="A232" s="95"/>
      <c r="B232" s="187" t="s">
        <v>248</v>
      </c>
      <c r="C232" s="187"/>
      <c r="D232" s="187"/>
      <c r="E232" s="187"/>
      <c r="F232" s="74" t="s">
        <v>33</v>
      </c>
      <c r="G232" s="75">
        <v>1</v>
      </c>
      <c r="H232" s="76">
        <v>0</v>
      </c>
      <c r="I232" s="77">
        <f t="shared" si="5"/>
        <v>0</v>
      </c>
      <c r="J232" s="11"/>
    </row>
    <row r="233" spans="1:11" ht="16.5" customHeight="1" x14ac:dyDescent="0.25">
      <c r="A233" s="95"/>
      <c r="B233" s="187" t="s">
        <v>249</v>
      </c>
      <c r="C233" s="187"/>
      <c r="D233" s="187"/>
      <c r="E233" s="187"/>
      <c r="F233" s="74" t="s">
        <v>33</v>
      </c>
      <c r="G233" s="75">
        <v>1</v>
      </c>
      <c r="H233" s="76">
        <v>0</v>
      </c>
      <c r="I233" s="77">
        <f t="shared" si="5"/>
        <v>0</v>
      </c>
      <c r="J233" s="11"/>
    </row>
    <row r="234" spans="1:11" ht="16.5" customHeight="1" x14ac:dyDescent="0.25">
      <c r="A234" s="95"/>
      <c r="B234" s="187" t="s">
        <v>250</v>
      </c>
      <c r="C234" s="187"/>
      <c r="D234" s="187"/>
      <c r="E234" s="187"/>
      <c r="F234" s="74" t="s">
        <v>33</v>
      </c>
      <c r="G234" s="75">
        <v>1</v>
      </c>
      <c r="H234" s="76">
        <v>0</v>
      </c>
      <c r="I234" s="77">
        <f t="shared" si="5"/>
        <v>0</v>
      </c>
      <c r="J234" s="11"/>
    </row>
    <row r="235" spans="1:11" ht="16.5" customHeight="1" x14ac:dyDescent="0.25">
      <c r="A235" s="108"/>
      <c r="B235" s="187" t="s">
        <v>251</v>
      </c>
      <c r="C235" s="187"/>
      <c r="D235" s="187"/>
      <c r="E235" s="187"/>
      <c r="F235" s="74" t="s">
        <v>33</v>
      </c>
      <c r="G235" s="75">
        <v>2</v>
      </c>
      <c r="H235" s="76">
        <v>0</v>
      </c>
      <c r="I235" s="77">
        <f t="shared" si="5"/>
        <v>0</v>
      </c>
      <c r="J235" s="11"/>
    </row>
    <row r="236" spans="1:11" ht="16.5" customHeight="1" x14ac:dyDescent="0.25">
      <c r="A236" s="108"/>
      <c r="B236" s="187" t="s">
        <v>252</v>
      </c>
      <c r="C236" s="187"/>
      <c r="D236" s="187"/>
      <c r="E236" s="187"/>
      <c r="F236" s="74" t="s">
        <v>33</v>
      </c>
      <c r="G236" s="75">
        <v>2</v>
      </c>
      <c r="H236" s="76">
        <v>0</v>
      </c>
      <c r="I236" s="77">
        <f t="shared" si="5"/>
        <v>0</v>
      </c>
      <c r="J236" s="11"/>
    </row>
    <row r="237" spans="1:11" ht="16.5" customHeight="1" x14ac:dyDescent="0.25">
      <c r="A237" s="108"/>
      <c r="B237" s="187" t="s">
        <v>253</v>
      </c>
      <c r="C237" s="187"/>
      <c r="D237" s="187"/>
      <c r="E237" s="187"/>
      <c r="F237" s="74" t="s">
        <v>33</v>
      </c>
      <c r="G237" s="75">
        <v>2</v>
      </c>
      <c r="H237" s="76">
        <v>0</v>
      </c>
      <c r="I237" s="77">
        <f t="shared" si="5"/>
        <v>0</v>
      </c>
      <c r="J237" s="11"/>
    </row>
    <row r="238" spans="1:11" ht="16.5" customHeight="1" x14ac:dyDescent="0.25">
      <c r="A238" s="108"/>
      <c r="B238" s="187" t="s">
        <v>254</v>
      </c>
      <c r="C238" s="187"/>
      <c r="D238" s="187"/>
      <c r="E238" s="187"/>
      <c r="F238" s="74" t="s">
        <v>33</v>
      </c>
      <c r="G238" s="75">
        <v>1</v>
      </c>
      <c r="H238" s="76">
        <v>0</v>
      </c>
      <c r="I238" s="77">
        <f t="shared" si="5"/>
        <v>0</v>
      </c>
      <c r="J238" s="11"/>
    </row>
    <row r="239" spans="1:11" ht="16.5" customHeight="1" x14ac:dyDescent="0.25">
      <c r="A239" s="108"/>
      <c r="B239" s="187" t="s">
        <v>255</v>
      </c>
      <c r="C239" s="187"/>
      <c r="D239" s="187"/>
      <c r="E239" s="187"/>
      <c r="F239" s="74" t="s">
        <v>33</v>
      </c>
      <c r="G239" s="75">
        <v>1</v>
      </c>
      <c r="H239" s="76">
        <v>0</v>
      </c>
      <c r="I239" s="77">
        <f t="shared" si="5"/>
        <v>0</v>
      </c>
      <c r="J239" s="11"/>
    </row>
    <row r="240" spans="1:11" ht="16.5" customHeight="1" x14ac:dyDescent="0.25">
      <c r="A240" s="108"/>
      <c r="B240" s="187" t="s">
        <v>256</v>
      </c>
      <c r="C240" s="187"/>
      <c r="D240" s="187"/>
      <c r="E240" s="187"/>
      <c r="F240" s="74" t="s">
        <v>33</v>
      </c>
      <c r="G240" s="75">
        <v>2</v>
      </c>
      <c r="H240" s="76">
        <v>0</v>
      </c>
      <c r="I240" s="77">
        <f t="shared" si="5"/>
        <v>0</v>
      </c>
      <c r="J240" s="11"/>
    </row>
    <row r="241" spans="1:11" ht="16.5" customHeight="1" x14ac:dyDescent="0.25">
      <c r="A241" s="109"/>
      <c r="B241" s="187" t="s">
        <v>257</v>
      </c>
      <c r="C241" s="187"/>
      <c r="D241" s="187"/>
      <c r="E241" s="187"/>
      <c r="F241" s="74" t="s">
        <v>33</v>
      </c>
      <c r="G241" s="75">
        <v>2</v>
      </c>
      <c r="H241" s="76">
        <v>0</v>
      </c>
      <c r="I241" s="77">
        <f t="shared" si="5"/>
        <v>0</v>
      </c>
      <c r="J241" s="110"/>
    </row>
    <row r="242" spans="1:11" ht="16.5" customHeight="1" x14ac:dyDescent="0.25">
      <c r="A242" s="111"/>
      <c r="B242" s="187" t="s">
        <v>258</v>
      </c>
      <c r="C242" s="187"/>
      <c r="D242" s="187"/>
      <c r="E242" s="187"/>
      <c r="F242" s="74" t="s">
        <v>33</v>
      </c>
      <c r="G242" s="75">
        <v>3</v>
      </c>
      <c r="H242" s="76">
        <v>0</v>
      </c>
      <c r="I242" s="77">
        <f t="shared" si="5"/>
        <v>0</v>
      </c>
      <c r="J242" s="11"/>
    </row>
    <row r="243" spans="1:11" ht="16.5" customHeight="1" x14ac:dyDescent="0.25">
      <c r="A243" s="111"/>
      <c r="B243" s="187" t="s">
        <v>259</v>
      </c>
      <c r="C243" s="187"/>
      <c r="D243" s="187"/>
      <c r="E243" s="187"/>
      <c r="F243" s="74" t="s">
        <v>33</v>
      </c>
      <c r="G243" s="75">
        <v>1</v>
      </c>
      <c r="H243" s="76">
        <v>0</v>
      </c>
      <c r="I243" s="77">
        <f t="shared" si="5"/>
        <v>0</v>
      </c>
      <c r="J243" s="11"/>
    </row>
    <row r="244" spans="1:11" x14ac:dyDescent="0.25">
      <c r="A244" s="20"/>
      <c r="B244" s="95"/>
      <c r="C244" s="95"/>
      <c r="D244" s="95"/>
      <c r="E244" s="13"/>
      <c r="F244" s="14"/>
      <c r="G244" s="112"/>
      <c r="H244" s="113"/>
      <c r="I244" s="114"/>
      <c r="J244" s="11"/>
      <c r="K244" s="11"/>
    </row>
    <row r="245" spans="1:11" x14ac:dyDescent="0.25">
      <c r="A245" s="174" t="s">
        <v>260</v>
      </c>
      <c r="B245" s="174"/>
      <c r="C245" s="174"/>
      <c r="D245" s="174"/>
      <c r="E245" s="174"/>
      <c r="F245" s="174"/>
      <c r="G245" s="174"/>
      <c r="H245" s="174"/>
      <c r="I245" s="61"/>
      <c r="J245" s="11"/>
      <c r="K245" s="11"/>
    </row>
    <row r="246" spans="1:11" x14ac:dyDescent="0.25">
      <c r="A246" s="63"/>
      <c r="B246" s="63"/>
      <c r="C246" s="63"/>
      <c r="D246" s="63"/>
      <c r="E246" s="63"/>
      <c r="F246" s="63"/>
      <c r="G246" s="63"/>
      <c r="H246" s="63"/>
      <c r="I246" s="63"/>
      <c r="J246" s="11"/>
      <c r="K246" s="11"/>
    </row>
    <row r="247" spans="1:11" ht="25.5" customHeight="1" x14ac:dyDescent="0.25">
      <c r="A247" s="106"/>
      <c r="B247" s="176" t="s">
        <v>26</v>
      </c>
      <c r="C247" s="176"/>
      <c r="D247" s="176"/>
      <c r="E247" s="176"/>
      <c r="F247" s="70" t="s">
        <v>27</v>
      </c>
      <c r="G247" s="71" t="s">
        <v>28</v>
      </c>
      <c r="H247" s="72" t="s">
        <v>29</v>
      </c>
      <c r="I247" s="72" t="s">
        <v>30</v>
      </c>
      <c r="J247" s="11"/>
      <c r="K247" s="11"/>
    </row>
    <row r="248" spans="1:11" ht="39.75" customHeight="1" x14ac:dyDescent="0.25">
      <c r="A248" s="106"/>
      <c r="B248" s="179" t="s">
        <v>261</v>
      </c>
      <c r="C248" s="179"/>
      <c r="D248" s="179"/>
      <c r="E248" s="179"/>
      <c r="F248" s="74" t="s">
        <v>33</v>
      </c>
      <c r="G248" s="75">
        <v>2</v>
      </c>
      <c r="H248" s="76"/>
      <c r="I248" s="77">
        <f t="shared" ref="I248:I255" si="6">G248*H248</f>
        <v>0</v>
      </c>
      <c r="J248" s="11"/>
      <c r="K248" s="11"/>
    </row>
    <row r="249" spans="1:11" ht="41.25" customHeight="1" x14ac:dyDescent="0.25">
      <c r="A249" s="95"/>
      <c r="B249" s="179" t="s">
        <v>262</v>
      </c>
      <c r="C249" s="179"/>
      <c r="D249" s="179"/>
      <c r="E249" s="179"/>
      <c r="F249" s="74" t="s">
        <v>33</v>
      </c>
      <c r="G249" s="75">
        <v>2</v>
      </c>
      <c r="H249" s="76"/>
      <c r="I249" s="77">
        <f t="shared" si="6"/>
        <v>0</v>
      </c>
      <c r="J249" s="11"/>
    </row>
    <row r="250" spans="1:11" ht="41.25" customHeight="1" x14ac:dyDescent="0.25">
      <c r="A250" s="95"/>
      <c r="B250" s="179" t="s">
        <v>263</v>
      </c>
      <c r="C250" s="179"/>
      <c r="D250" s="179"/>
      <c r="E250" s="179"/>
      <c r="F250" s="74" t="s">
        <v>33</v>
      </c>
      <c r="G250" s="75">
        <v>1</v>
      </c>
      <c r="H250" s="76"/>
      <c r="I250" s="77">
        <f t="shared" si="6"/>
        <v>0</v>
      </c>
      <c r="J250" s="11"/>
    </row>
    <row r="251" spans="1:11" ht="41.25" customHeight="1" x14ac:dyDescent="0.25">
      <c r="A251" s="95"/>
      <c r="B251" s="179" t="s">
        <v>354</v>
      </c>
      <c r="C251" s="179"/>
      <c r="D251" s="179"/>
      <c r="E251" s="179"/>
      <c r="F251" s="74" t="s">
        <v>33</v>
      </c>
      <c r="G251" s="75">
        <v>1</v>
      </c>
      <c r="H251" s="76"/>
      <c r="I251" s="77">
        <f t="shared" si="6"/>
        <v>0</v>
      </c>
      <c r="J251" s="11"/>
    </row>
    <row r="252" spans="1:11" ht="40.5" customHeight="1" x14ac:dyDescent="0.25">
      <c r="A252" s="188"/>
      <c r="B252" s="179" t="s">
        <v>353</v>
      </c>
      <c r="C252" s="179"/>
      <c r="D252" s="179"/>
      <c r="E252" s="179"/>
      <c r="F252" s="74" t="s">
        <v>33</v>
      </c>
      <c r="G252" s="75">
        <v>2</v>
      </c>
      <c r="H252" s="76"/>
      <c r="I252" s="77">
        <f t="shared" si="6"/>
        <v>0</v>
      </c>
      <c r="J252" s="11"/>
    </row>
    <row r="253" spans="1:11" ht="54" customHeight="1" x14ac:dyDescent="0.25">
      <c r="A253" s="188"/>
      <c r="B253" s="180" t="s">
        <v>352</v>
      </c>
      <c r="C253" s="180"/>
      <c r="D253" s="180"/>
      <c r="E253" s="180"/>
      <c r="F253" s="74" t="s">
        <v>33</v>
      </c>
      <c r="G253" s="75">
        <v>2</v>
      </c>
      <c r="H253" s="76"/>
      <c r="I253" s="77">
        <f t="shared" si="6"/>
        <v>0</v>
      </c>
      <c r="J253" s="11"/>
    </row>
    <row r="254" spans="1:11" ht="42" customHeight="1" x14ac:dyDescent="0.25">
      <c r="A254" s="95"/>
      <c r="B254" s="183" t="s">
        <v>355</v>
      </c>
      <c r="C254" s="183"/>
      <c r="D254" s="183"/>
      <c r="E254" s="183"/>
      <c r="F254" s="155" t="s">
        <v>33</v>
      </c>
      <c r="G254" s="153">
        <v>2</v>
      </c>
      <c r="H254" s="156"/>
      <c r="I254" s="157">
        <f t="shared" si="6"/>
        <v>0</v>
      </c>
      <c r="J254" s="11"/>
    </row>
    <row r="255" spans="1:11" ht="42" customHeight="1" x14ac:dyDescent="0.25">
      <c r="A255" s="95"/>
      <c r="B255" s="183" t="s">
        <v>264</v>
      </c>
      <c r="C255" s="183"/>
      <c r="D255" s="183"/>
      <c r="E255" s="183"/>
      <c r="F255" s="155" t="s">
        <v>33</v>
      </c>
      <c r="G255" s="153">
        <v>1</v>
      </c>
      <c r="H255" s="156"/>
      <c r="I255" s="157">
        <f t="shared" si="6"/>
        <v>0</v>
      </c>
      <c r="J255" s="11"/>
    </row>
    <row r="256" spans="1:11" x14ac:dyDescent="0.25">
      <c r="A256" s="95"/>
      <c r="B256" s="90"/>
      <c r="C256" s="90"/>
      <c r="D256" s="90"/>
      <c r="E256" s="87"/>
      <c r="F256" s="115"/>
      <c r="G256" s="116"/>
      <c r="H256" s="117"/>
      <c r="I256" s="11"/>
      <c r="J256" s="11"/>
    </row>
    <row r="257" spans="1:11" x14ac:dyDescent="0.25">
      <c r="A257" s="174" t="s">
        <v>265</v>
      </c>
      <c r="B257" s="174"/>
      <c r="C257" s="174"/>
      <c r="D257" s="174"/>
      <c r="E257" s="174"/>
      <c r="F257" s="174"/>
      <c r="G257" s="174"/>
      <c r="H257" s="174"/>
      <c r="I257" s="61"/>
      <c r="J257" s="11"/>
      <c r="K257" s="11"/>
    </row>
    <row r="258" spans="1:11" ht="30" customHeight="1" x14ac:dyDescent="0.25">
      <c r="A258" s="186" t="s">
        <v>266</v>
      </c>
      <c r="B258" s="186"/>
      <c r="C258" s="186"/>
      <c r="D258" s="186"/>
      <c r="E258" s="186"/>
      <c r="F258" s="186"/>
      <c r="G258" s="186"/>
      <c r="H258" s="186"/>
      <c r="I258" s="53"/>
      <c r="J258" s="11"/>
    </row>
    <row r="259" spans="1:11" x14ac:dyDescent="0.25">
      <c r="A259" s="101"/>
      <c r="B259" s="101"/>
      <c r="C259" s="101"/>
      <c r="D259" s="101"/>
      <c r="E259" s="101"/>
      <c r="F259" s="101"/>
      <c r="G259" s="101"/>
      <c r="H259" s="101"/>
      <c r="I259" s="101"/>
      <c r="J259" s="11"/>
    </row>
    <row r="260" spans="1:11" ht="25.5" customHeight="1" x14ac:dyDescent="0.25">
      <c r="A260" s="106"/>
      <c r="B260" s="176" t="s">
        <v>26</v>
      </c>
      <c r="C260" s="176"/>
      <c r="D260" s="176"/>
      <c r="E260" s="176"/>
      <c r="F260" s="70" t="s">
        <v>27</v>
      </c>
      <c r="G260" s="71" t="s">
        <v>28</v>
      </c>
      <c r="H260" s="72" t="s">
        <v>29</v>
      </c>
      <c r="I260" s="72" t="s">
        <v>30</v>
      </c>
      <c r="J260" s="11"/>
    </row>
    <row r="261" spans="1:11" ht="16.5" customHeight="1" x14ac:dyDescent="0.25">
      <c r="A261" s="95"/>
      <c r="B261" s="187" t="s">
        <v>267</v>
      </c>
      <c r="C261" s="187"/>
      <c r="D261" s="187"/>
      <c r="E261" s="187"/>
      <c r="F261" s="74" t="s">
        <v>33</v>
      </c>
      <c r="G261" s="118">
        <v>2</v>
      </c>
      <c r="H261" s="119"/>
      <c r="I261" s="120">
        <f t="shared" ref="I261:I266" si="7">G261*H261</f>
        <v>0</v>
      </c>
      <c r="J261" s="11"/>
    </row>
    <row r="262" spans="1:11" ht="16.5" customHeight="1" x14ac:dyDescent="0.25">
      <c r="A262" s="95"/>
      <c r="B262" s="187" t="s">
        <v>268</v>
      </c>
      <c r="C262" s="187"/>
      <c r="D262" s="187"/>
      <c r="E262" s="187"/>
      <c r="F262" s="74" t="s">
        <v>33</v>
      </c>
      <c r="G262" s="118">
        <v>3</v>
      </c>
      <c r="H262" s="119"/>
      <c r="I262" s="120">
        <f t="shared" si="7"/>
        <v>0</v>
      </c>
      <c r="J262" s="11"/>
    </row>
    <row r="263" spans="1:11" ht="16.5" customHeight="1" x14ac:dyDescent="0.25">
      <c r="A263" s="95"/>
      <c r="B263" s="187" t="s">
        <v>269</v>
      </c>
      <c r="C263" s="187"/>
      <c r="D263" s="187"/>
      <c r="E263" s="187"/>
      <c r="F263" s="74" t="s">
        <v>33</v>
      </c>
      <c r="G263" s="118">
        <v>3</v>
      </c>
      <c r="H263" s="119"/>
      <c r="I263" s="120">
        <f t="shared" si="7"/>
        <v>0</v>
      </c>
      <c r="J263" s="11"/>
    </row>
    <row r="264" spans="1:11" ht="62.25" customHeight="1" x14ac:dyDescent="0.25">
      <c r="A264" s="95"/>
      <c r="B264" s="179" t="s">
        <v>270</v>
      </c>
      <c r="C264" s="179"/>
      <c r="D264" s="179"/>
      <c r="E264" s="179"/>
      <c r="F264" s="121" t="s">
        <v>33</v>
      </c>
      <c r="G264" s="122">
        <v>3</v>
      </c>
      <c r="H264" s="123"/>
      <c r="I264" s="123">
        <f t="shared" si="7"/>
        <v>0</v>
      </c>
      <c r="J264" s="11"/>
    </row>
    <row r="265" spans="1:11" ht="58.5" customHeight="1" x14ac:dyDescent="0.25">
      <c r="A265" s="95"/>
      <c r="B265" s="179" t="s">
        <v>271</v>
      </c>
      <c r="C265" s="179"/>
      <c r="D265" s="179"/>
      <c r="E265" s="179"/>
      <c r="F265" s="121" t="s">
        <v>33</v>
      </c>
      <c r="G265" s="122">
        <v>1</v>
      </c>
      <c r="H265" s="123"/>
      <c r="I265" s="123">
        <f t="shared" si="7"/>
        <v>0</v>
      </c>
      <c r="J265" s="11"/>
    </row>
    <row r="266" spans="1:11" ht="21.75" customHeight="1" x14ac:dyDescent="0.25">
      <c r="A266" s="95"/>
      <c r="B266" s="189" t="s">
        <v>272</v>
      </c>
      <c r="C266" s="189"/>
      <c r="D266" s="189"/>
      <c r="E266" s="189"/>
      <c r="F266" s="74" t="s">
        <v>33</v>
      </c>
      <c r="G266" s="118">
        <v>2</v>
      </c>
      <c r="H266" s="119"/>
      <c r="I266" s="120">
        <f t="shared" si="7"/>
        <v>0</v>
      </c>
      <c r="J266" s="11"/>
    </row>
    <row r="267" spans="1:11" x14ac:dyDescent="0.25">
      <c r="A267" s="111"/>
      <c r="B267" s="190"/>
      <c r="C267" s="190"/>
      <c r="D267" s="190"/>
      <c r="E267" s="190"/>
      <c r="F267" s="124"/>
      <c r="G267" s="113"/>
      <c r="H267" s="125"/>
      <c r="I267" s="39"/>
      <c r="J267" s="39"/>
    </row>
    <row r="268" spans="1:11" x14ac:dyDescent="0.25">
      <c r="A268" s="174" t="s">
        <v>273</v>
      </c>
      <c r="B268" s="174"/>
      <c r="C268" s="174"/>
      <c r="D268" s="174"/>
      <c r="E268" s="174"/>
      <c r="F268" s="174"/>
      <c r="G268" s="174"/>
      <c r="H268" s="174"/>
      <c r="I268" s="61"/>
      <c r="J268" s="39"/>
      <c r="K268" s="39"/>
    </row>
    <row r="269" spans="1:11" ht="25.5" customHeight="1" x14ac:dyDescent="0.25">
      <c r="A269" s="106"/>
      <c r="B269" s="191" t="s">
        <v>26</v>
      </c>
      <c r="C269" s="191"/>
      <c r="D269" s="191"/>
      <c r="E269" s="191"/>
      <c r="F269" s="70" t="s">
        <v>27</v>
      </c>
      <c r="G269" s="71" t="s">
        <v>28</v>
      </c>
      <c r="H269" s="72" t="s">
        <v>29</v>
      </c>
      <c r="I269" s="72" t="s">
        <v>30</v>
      </c>
      <c r="J269" s="39"/>
      <c r="K269" s="39"/>
    </row>
    <row r="270" spans="1:11" ht="16.5" customHeight="1" x14ac:dyDescent="0.25">
      <c r="A270" s="126"/>
      <c r="B270" s="192" t="s">
        <v>274</v>
      </c>
      <c r="C270" s="192"/>
      <c r="D270" s="192"/>
      <c r="E270" s="192"/>
      <c r="F270" s="158" t="s">
        <v>275</v>
      </c>
      <c r="G270" s="159">
        <f>G179</f>
        <v>270</v>
      </c>
      <c r="H270" s="160">
        <v>0</v>
      </c>
      <c r="I270" s="161">
        <f>G270*H270</f>
        <v>0</v>
      </c>
      <c r="J270" s="39"/>
    </row>
    <row r="271" spans="1:11" ht="16.5" customHeight="1" x14ac:dyDescent="0.25">
      <c r="A271" s="126"/>
      <c r="B271" s="193" t="s">
        <v>276</v>
      </c>
      <c r="C271" s="193"/>
      <c r="D271" s="193"/>
      <c r="E271" s="193"/>
      <c r="F271" s="121" t="s">
        <v>33</v>
      </c>
      <c r="G271" s="127">
        <v>2</v>
      </c>
      <c r="H271" s="128">
        <v>0</v>
      </c>
      <c r="I271" s="129">
        <f t="shared" ref="I271:I276" si="8">G271*H271</f>
        <v>0</v>
      </c>
      <c r="J271" s="39"/>
    </row>
    <row r="272" spans="1:11" ht="16.5" customHeight="1" x14ac:dyDescent="0.25">
      <c r="A272" s="126"/>
      <c r="B272" s="177" t="s">
        <v>277</v>
      </c>
      <c r="C272" s="177"/>
      <c r="D272" s="177"/>
      <c r="E272" s="177"/>
      <c r="F272" s="121" t="s">
        <v>33</v>
      </c>
      <c r="G272" s="127">
        <v>1</v>
      </c>
      <c r="H272" s="160">
        <v>0</v>
      </c>
      <c r="I272" s="129">
        <f t="shared" si="8"/>
        <v>0</v>
      </c>
      <c r="J272" s="39"/>
    </row>
    <row r="273" spans="1:22" ht="16.5" customHeight="1" x14ac:dyDescent="0.25">
      <c r="A273" s="126"/>
      <c r="B273" s="177" t="s">
        <v>278</v>
      </c>
      <c r="C273" s="177"/>
      <c r="D273" s="177"/>
      <c r="E273" s="177"/>
      <c r="F273" s="121" t="s">
        <v>33</v>
      </c>
      <c r="G273" s="127">
        <v>1</v>
      </c>
      <c r="H273" s="128">
        <v>0</v>
      </c>
      <c r="I273" s="129">
        <f t="shared" si="8"/>
        <v>0</v>
      </c>
      <c r="J273" s="39"/>
    </row>
    <row r="274" spans="1:22" ht="16.5" customHeight="1" x14ac:dyDescent="0.25">
      <c r="A274" s="126"/>
      <c r="B274" s="177" t="s">
        <v>279</v>
      </c>
      <c r="C274" s="177"/>
      <c r="D274" s="177"/>
      <c r="E274" s="177"/>
      <c r="F274" s="121" t="s">
        <v>33</v>
      </c>
      <c r="G274" s="127">
        <v>1</v>
      </c>
      <c r="H274" s="160">
        <v>0</v>
      </c>
      <c r="I274" s="129">
        <f t="shared" si="8"/>
        <v>0</v>
      </c>
      <c r="J274" s="39"/>
    </row>
    <row r="275" spans="1:22" ht="70.150000000000006" customHeight="1" x14ac:dyDescent="0.25">
      <c r="A275" s="78"/>
      <c r="B275" s="185" t="s">
        <v>201</v>
      </c>
      <c r="C275" s="185"/>
      <c r="D275" s="185"/>
      <c r="E275" s="185"/>
      <c r="F275" s="155" t="s">
        <v>33</v>
      </c>
      <c r="G275" s="153">
        <v>7</v>
      </c>
      <c r="H275" s="128">
        <v>0</v>
      </c>
      <c r="I275" s="157">
        <f t="shared" si="8"/>
        <v>0</v>
      </c>
      <c r="J275" s="39"/>
    </row>
    <row r="276" spans="1:22" ht="16.5" customHeight="1" x14ac:dyDescent="0.25">
      <c r="A276" s="108"/>
      <c r="B276" s="189" t="s">
        <v>280</v>
      </c>
      <c r="C276" s="189"/>
      <c r="D276" s="189"/>
      <c r="E276" s="189"/>
      <c r="F276" s="74" t="s">
        <v>33</v>
      </c>
      <c r="G276" s="75">
        <v>1</v>
      </c>
      <c r="H276" s="160">
        <v>0</v>
      </c>
      <c r="I276" s="77">
        <f t="shared" si="8"/>
        <v>0</v>
      </c>
      <c r="J276" s="39"/>
    </row>
    <row r="277" spans="1:22" ht="54" customHeight="1" x14ac:dyDescent="0.25">
      <c r="A277" s="108"/>
      <c r="B277" s="179" t="s">
        <v>281</v>
      </c>
      <c r="C277" s="179"/>
      <c r="D277" s="179"/>
      <c r="E277" s="179"/>
      <c r="F277" s="74"/>
      <c r="G277" s="75"/>
      <c r="H277" s="76"/>
      <c r="I277" s="77">
        <f>SUM(I218:I275)*0.2</f>
        <v>0</v>
      </c>
      <c r="J277" s="39"/>
      <c r="K277" s="39"/>
      <c r="L277" s="39"/>
      <c r="M277" s="39"/>
      <c r="N277" s="39"/>
      <c r="O277" s="39"/>
      <c r="P277" s="39"/>
      <c r="Q277" s="39"/>
      <c r="R277" s="39"/>
      <c r="S277" s="39"/>
      <c r="T277" s="39"/>
      <c r="U277" s="39"/>
      <c r="V277" s="39"/>
    </row>
    <row r="278" spans="1:22" ht="16.5" customHeight="1" x14ac:dyDescent="0.25">
      <c r="A278" s="93"/>
      <c r="B278" s="189" t="s">
        <v>282</v>
      </c>
      <c r="C278" s="189"/>
      <c r="D278" s="189"/>
      <c r="E278" s="189"/>
      <c r="F278" s="130"/>
      <c r="G278" s="131"/>
      <c r="H278" s="132" t="s">
        <v>123</v>
      </c>
      <c r="I278" s="132">
        <f>SUM(I218:I277)</f>
        <v>0</v>
      </c>
      <c r="J278" s="39"/>
      <c r="K278" s="39"/>
      <c r="L278" s="39"/>
      <c r="M278" s="39"/>
      <c r="N278" s="39"/>
      <c r="O278" s="39"/>
      <c r="P278" s="39"/>
      <c r="Q278" s="39"/>
      <c r="R278" s="39"/>
      <c r="S278" s="39"/>
      <c r="T278" s="39"/>
      <c r="U278" s="39"/>
      <c r="V278" s="39"/>
    </row>
    <row r="279" spans="1:22" x14ac:dyDescent="0.25">
      <c r="A279" s="93"/>
      <c r="B279" s="81"/>
      <c r="C279" s="81"/>
      <c r="D279" s="81"/>
      <c r="E279" s="81"/>
      <c r="F279" s="82"/>
      <c r="G279" s="83"/>
      <c r="H279" s="84"/>
      <c r="I279" s="84"/>
      <c r="J279" s="39"/>
      <c r="K279" s="39"/>
      <c r="L279" s="39"/>
      <c r="M279" s="39"/>
      <c r="N279" s="39"/>
      <c r="O279" s="39"/>
      <c r="P279" s="39"/>
      <c r="Q279" s="39"/>
      <c r="R279" s="39"/>
      <c r="S279" s="39"/>
      <c r="T279" s="39"/>
      <c r="U279" s="39"/>
      <c r="V279" s="39"/>
    </row>
    <row r="280" spans="1:22" x14ac:dyDescent="0.25">
      <c r="A280" s="174" t="s">
        <v>124</v>
      </c>
      <c r="B280" s="174"/>
      <c r="C280" s="174"/>
      <c r="D280" s="174"/>
      <c r="E280" s="174"/>
      <c r="F280" s="174"/>
      <c r="G280" s="174"/>
      <c r="H280" s="174"/>
      <c r="I280" s="61"/>
      <c r="J280" s="39"/>
      <c r="K280" s="39"/>
      <c r="L280" s="39"/>
      <c r="M280" s="39"/>
      <c r="N280" s="39"/>
      <c r="O280" s="39"/>
      <c r="P280" s="39"/>
      <c r="Q280" s="39"/>
      <c r="R280" s="39"/>
      <c r="S280" s="39"/>
      <c r="T280" s="39"/>
      <c r="U280" s="39"/>
      <c r="V280" s="39"/>
    </row>
    <row r="281" spans="1:22" x14ac:dyDescent="0.25">
      <c r="A281" s="174" t="s">
        <v>19</v>
      </c>
      <c r="B281" s="174"/>
      <c r="C281" s="174"/>
      <c r="D281" s="174"/>
      <c r="E281" s="174"/>
      <c r="F281" s="174"/>
      <c r="G281" s="174"/>
      <c r="H281" s="174"/>
      <c r="I281" s="61"/>
      <c r="J281" s="39"/>
      <c r="K281" s="39"/>
      <c r="L281" s="39"/>
      <c r="M281" s="39"/>
      <c r="N281" s="39"/>
      <c r="O281" s="39"/>
      <c r="P281" s="39"/>
      <c r="Q281" s="39"/>
      <c r="R281" s="39"/>
      <c r="S281" s="39"/>
      <c r="T281" s="39"/>
      <c r="U281" s="39"/>
      <c r="V281" s="39"/>
    </row>
    <row r="282" spans="1:22" ht="6" customHeight="1" x14ac:dyDescent="0.25">
      <c r="A282" s="93"/>
      <c r="B282" s="81"/>
      <c r="C282" s="81"/>
      <c r="D282" s="81"/>
      <c r="E282" s="81"/>
      <c r="F282" s="82"/>
      <c r="G282" s="83"/>
      <c r="H282" s="84"/>
      <c r="I282" s="84"/>
      <c r="J282" s="39"/>
      <c r="K282" s="39"/>
      <c r="L282" s="39"/>
      <c r="M282" s="39"/>
      <c r="N282" s="39"/>
      <c r="O282" s="39"/>
      <c r="P282" s="39"/>
      <c r="Q282" s="39"/>
      <c r="R282" s="39"/>
      <c r="S282" s="39"/>
      <c r="T282" s="39"/>
      <c r="U282" s="39"/>
      <c r="V282" s="39"/>
    </row>
    <row r="283" spans="1:22" ht="19.5" customHeight="1" x14ac:dyDescent="0.25">
      <c r="A283" s="106"/>
      <c r="B283" s="176" t="s">
        <v>26</v>
      </c>
      <c r="C283" s="176"/>
      <c r="D283" s="176"/>
      <c r="E283" s="176"/>
      <c r="F283" s="70" t="s">
        <v>27</v>
      </c>
      <c r="G283" s="71" t="s">
        <v>28</v>
      </c>
      <c r="H283" s="72" t="s">
        <v>29</v>
      </c>
      <c r="I283" s="72" t="s">
        <v>30</v>
      </c>
      <c r="J283" s="39"/>
      <c r="K283" s="39"/>
      <c r="L283" s="39"/>
      <c r="M283" s="39"/>
      <c r="N283" s="39"/>
      <c r="O283" s="39"/>
      <c r="P283" s="39"/>
      <c r="Q283" s="39"/>
      <c r="R283" s="39"/>
      <c r="S283" s="39"/>
      <c r="T283" s="39"/>
      <c r="U283" s="39"/>
      <c r="V283" s="39"/>
    </row>
    <row r="284" spans="1:22" ht="16.5" customHeight="1" x14ac:dyDescent="0.25">
      <c r="A284" s="108"/>
      <c r="B284" s="178" t="s">
        <v>283</v>
      </c>
      <c r="C284" s="178"/>
      <c r="D284" s="178"/>
      <c r="E284" s="178"/>
      <c r="F284" s="74" t="s">
        <v>37</v>
      </c>
      <c r="G284" s="75">
        <v>217</v>
      </c>
      <c r="H284" s="76">
        <v>0</v>
      </c>
      <c r="I284" s="77">
        <f>G284*H284</f>
        <v>0</v>
      </c>
      <c r="J284" s="39"/>
      <c r="K284" s="39"/>
      <c r="L284" s="39"/>
      <c r="M284" s="39"/>
      <c r="N284" s="39"/>
      <c r="O284" s="39"/>
      <c r="P284" s="39"/>
      <c r="Q284" s="39"/>
      <c r="R284" s="39"/>
      <c r="S284" s="39"/>
      <c r="T284" s="39"/>
      <c r="U284" s="39"/>
      <c r="V284" s="39"/>
    </row>
    <row r="285" spans="1:22" ht="16.5" customHeight="1" x14ac:dyDescent="0.25">
      <c r="A285" s="95"/>
      <c r="B285" s="178" t="s">
        <v>284</v>
      </c>
      <c r="C285" s="178"/>
      <c r="D285" s="178"/>
      <c r="E285" s="178"/>
      <c r="F285" s="74" t="s">
        <v>37</v>
      </c>
      <c r="G285" s="75">
        <v>217</v>
      </c>
      <c r="H285" s="76">
        <v>0</v>
      </c>
      <c r="I285" s="77">
        <f t="shared" ref="I285:I295" si="9">G285*H285</f>
        <v>0</v>
      </c>
      <c r="J285" s="39"/>
      <c r="K285" s="39"/>
      <c r="L285" s="39"/>
      <c r="M285" s="39"/>
      <c r="N285" s="39"/>
      <c r="O285" s="39"/>
      <c r="P285" s="39"/>
      <c r="Q285" s="39"/>
      <c r="R285" s="39"/>
      <c r="S285" s="39"/>
      <c r="T285" s="39"/>
      <c r="U285" s="39"/>
      <c r="V285" s="39"/>
    </row>
    <row r="286" spans="1:22" ht="25.5" customHeight="1" x14ac:dyDescent="0.25">
      <c r="A286" s="95"/>
      <c r="B286" s="187" t="s">
        <v>285</v>
      </c>
      <c r="C286" s="187"/>
      <c r="D286" s="187"/>
      <c r="E286" s="187"/>
      <c r="F286" s="74" t="s">
        <v>37</v>
      </c>
      <c r="G286" s="75">
        <v>13</v>
      </c>
      <c r="H286" s="76">
        <v>0</v>
      </c>
      <c r="I286" s="77">
        <f t="shared" si="9"/>
        <v>0</v>
      </c>
      <c r="J286" s="39"/>
      <c r="K286" s="39"/>
      <c r="L286" s="39"/>
      <c r="M286" s="39"/>
      <c r="N286" s="39"/>
      <c r="O286" s="39"/>
      <c r="P286" s="39"/>
      <c r="Q286" s="39"/>
      <c r="R286" s="39"/>
      <c r="S286" s="39"/>
      <c r="T286" s="39"/>
      <c r="U286" s="39"/>
      <c r="V286" s="39"/>
    </row>
    <row r="287" spans="1:22" ht="55.5" customHeight="1" x14ac:dyDescent="0.25">
      <c r="A287" s="95"/>
      <c r="B287" s="178" t="s">
        <v>286</v>
      </c>
      <c r="C287" s="178"/>
      <c r="D287" s="178"/>
      <c r="E287" s="178"/>
      <c r="F287" s="74" t="s">
        <v>33</v>
      </c>
      <c r="G287" s="75">
        <v>3</v>
      </c>
      <c r="H287" s="76">
        <v>0</v>
      </c>
      <c r="I287" s="77">
        <f t="shared" si="9"/>
        <v>0</v>
      </c>
      <c r="J287" s="39"/>
      <c r="K287" s="39"/>
      <c r="L287" s="39"/>
      <c r="M287" s="90"/>
      <c r="N287" s="90"/>
      <c r="O287" s="90"/>
      <c r="P287" s="90"/>
      <c r="Q287" s="39"/>
      <c r="R287" s="39"/>
      <c r="S287" s="39"/>
      <c r="T287" s="39"/>
      <c r="U287" s="39"/>
      <c r="V287" s="39"/>
    </row>
    <row r="288" spans="1:22" ht="55.5" customHeight="1" x14ac:dyDescent="0.25">
      <c r="A288" s="95"/>
      <c r="B288" s="185" t="s">
        <v>287</v>
      </c>
      <c r="C288" s="185"/>
      <c r="D288" s="185"/>
      <c r="E288" s="185"/>
      <c r="F288" s="74" t="s">
        <v>33</v>
      </c>
      <c r="G288" s="75">
        <v>7</v>
      </c>
      <c r="H288" s="76">
        <v>0</v>
      </c>
      <c r="I288" s="77">
        <f t="shared" si="9"/>
        <v>0</v>
      </c>
      <c r="J288" s="39"/>
      <c r="K288" s="39"/>
      <c r="L288" s="39"/>
      <c r="M288" s="90"/>
      <c r="N288" s="90"/>
      <c r="O288" s="90"/>
      <c r="P288" s="90"/>
      <c r="Q288" s="39"/>
      <c r="R288" s="39"/>
      <c r="S288" s="39"/>
      <c r="T288" s="39"/>
      <c r="U288" s="39"/>
      <c r="V288" s="39"/>
    </row>
    <row r="289" spans="1:22" ht="55.5" customHeight="1" x14ac:dyDescent="0.25">
      <c r="A289" s="95"/>
      <c r="B289" s="178" t="s">
        <v>288</v>
      </c>
      <c r="C289" s="178"/>
      <c r="D289" s="178"/>
      <c r="E289" s="178"/>
      <c r="F289" s="74" t="s">
        <v>33</v>
      </c>
      <c r="G289" s="75">
        <v>1</v>
      </c>
      <c r="H289" s="76">
        <v>0</v>
      </c>
      <c r="I289" s="77">
        <f t="shared" si="9"/>
        <v>0</v>
      </c>
      <c r="J289" s="39"/>
      <c r="K289" s="39"/>
      <c r="L289" s="39"/>
      <c r="M289" s="90"/>
      <c r="N289" s="90"/>
      <c r="O289" s="90"/>
      <c r="P289" s="90"/>
      <c r="Q289" s="39"/>
      <c r="R289" s="39"/>
      <c r="S289" s="39"/>
      <c r="T289" s="39"/>
      <c r="U289" s="39"/>
      <c r="V289" s="39"/>
    </row>
    <row r="290" spans="1:22" ht="55.5" customHeight="1" x14ac:dyDescent="0.25">
      <c r="A290" s="95"/>
      <c r="B290" s="178" t="s">
        <v>289</v>
      </c>
      <c r="C290" s="178"/>
      <c r="D290" s="178"/>
      <c r="E290" s="178"/>
      <c r="F290" s="74" t="s">
        <v>33</v>
      </c>
      <c r="G290" s="75">
        <v>1</v>
      </c>
      <c r="H290" s="76">
        <v>0</v>
      </c>
      <c r="I290" s="77">
        <f t="shared" si="9"/>
        <v>0</v>
      </c>
      <c r="J290" s="39"/>
      <c r="K290" s="39"/>
      <c r="L290" s="39"/>
      <c r="M290" s="90"/>
      <c r="N290" s="90"/>
      <c r="O290" s="90"/>
      <c r="P290" s="90"/>
      <c r="Q290" s="39"/>
      <c r="R290" s="39"/>
      <c r="S290" s="39"/>
      <c r="T290" s="39"/>
      <c r="U290" s="39"/>
      <c r="V290" s="39"/>
    </row>
    <row r="291" spans="1:22" ht="43.5" customHeight="1" x14ac:dyDescent="0.25">
      <c r="A291" s="95"/>
      <c r="B291" s="185" t="s">
        <v>290</v>
      </c>
      <c r="C291" s="185"/>
      <c r="D291" s="185"/>
      <c r="E291" s="185"/>
      <c r="F291" s="74" t="s">
        <v>33</v>
      </c>
      <c r="G291" s="75">
        <v>10</v>
      </c>
      <c r="H291" s="76">
        <v>0</v>
      </c>
      <c r="I291" s="77">
        <f t="shared" si="9"/>
        <v>0</v>
      </c>
      <c r="J291" s="39"/>
      <c r="K291" s="39"/>
      <c r="L291" s="90"/>
      <c r="M291" s="90"/>
      <c r="N291" s="90"/>
      <c r="O291" s="90"/>
      <c r="P291" s="39"/>
      <c r="Q291" s="39"/>
      <c r="R291" s="39"/>
      <c r="S291" s="39"/>
      <c r="T291" s="39"/>
      <c r="U291" s="39"/>
      <c r="V291" s="39"/>
    </row>
    <row r="292" spans="1:22" ht="44.25" customHeight="1" x14ac:dyDescent="0.25">
      <c r="A292" s="95" t="s">
        <v>2</v>
      </c>
      <c r="B292" s="178" t="s">
        <v>291</v>
      </c>
      <c r="C292" s="178"/>
      <c r="D292" s="178"/>
      <c r="E292" s="178"/>
      <c r="F292" s="74" t="s">
        <v>33</v>
      </c>
      <c r="G292" s="75">
        <v>1</v>
      </c>
      <c r="H292" s="76">
        <v>0</v>
      </c>
      <c r="I292" s="77">
        <f t="shared" si="9"/>
        <v>0</v>
      </c>
      <c r="J292" s="39"/>
    </row>
    <row r="293" spans="1:22" ht="44.25" customHeight="1" x14ac:dyDescent="0.25">
      <c r="A293" s="95"/>
      <c r="B293" s="178" t="s">
        <v>292</v>
      </c>
      <c r="C293" s="178"/>
      <c r="D293" s="178"/>
      <c r="E293" s="178"/>
      <c r="F293" s="74" t="s">
        <v>33</v>
      </c>
      <c r="G293" s="75">
        <v>1</v>
      </c>
      <c r="H293" s="76">
        <v>0</v>
      </c>
      <c r="I293" s="77">
        <f t="shared" si="9"/>
        <v>0</v>
      </c>
      <c r="J293" s="39"/>
    </row>
    <row r="294" spans="1:22" ht="28.5" customHeight="1" x14ac:dyDescent="0.25">
      <c r="A294" s="95"/>
      <c r="B294" s="179" t="s">
        <v>293</v>
      </c>
      <c r="C294" s="179"/>
      <c r="D294" s="179"/>
      <c r="E294" s="179"/>
      <c r="F294" s="74" t="s">
        <v>33</v>
      </c>
      <c r="G294" s="75">
        <v>24</v>
      </c>
      <c r="H294" s="76">
        <v>0</v>
      </c>
      <c r="I294" s="77">
        <f t="shared" si="9"/>
        <v>0</v>
      </c>
      <c r="J294" s="39"/>
    </row>
    <row r="295" spans="1:22" ht="24.75" customHeight="1" x14ac:dyDescent="0.25">
      <c r="A295" s="95" t="s">
        <v>2</v>
      </c>
      <c r="B295" s="189" t="s">
        <v>280</v>
      </c>
      <c r="C295" s="189"/>
      <c r="D295" s="189"/>
      <c r="E295" s="189"/>
      <c r="F295" s="74" t="s">
        <v>33</v>
      </c>
      <c r="G295" s="75">
        <v>1</v>
      </c>
      <c r="H295" s="76">
        <v>0</v>
      </c>
      <c r="I295" s="77">
        <f t="shared" si="9"/>
        <v>0</v>
      </c>
      <c r="J295" s="39"/>
    </row>
    <row r="296" spans="1:22" ht="59.25" customHeight="1" x14ac:dyDescent="0.25">
      <c r="A296" s="95" t="s">
        <v>2</v>
      </c>
      <c r="B296" s="179" t="s">
        <v>351</v>
      </c>
      <c r="C296" s="179"/>
      <c r="D296" s="179"/>
      <c r="E296" s="179"/>
      <c r="F296" s="74"/>
      <c r="G296" s="75"/>
      <c r="H296" s="76"/>
      <c r="I296" s="77">
        <f>SUM(I284:I295)*0.1</f>
        <v>0</v>
      </c>
      <c r="J296" s="39"/>
    </row>
    <row r="297" spans="1:22" ht="22.5" customHeight="1" x14ac:dyDescent="0.25">
      <c r="A297" s="93"/>
      <c r="B297" s="189" t="s">
        <v>294</v>
      </c>
      <c r="C297" s="189"/>
      <c r="D297" s="189"/>
      <c r="E297" s="189"/>
      <c r="F297" s="130"/>
      <c r="G297" s="131"/>
      <c r="H297" s="132" t="s">
        <v>123</v>
      </c>
      <c r="I297" s="132">
        <f>SUM(I284:I296)</f>
        <v>0</v>
      </c>
      <c r="J297" s="11"/>
    </row>
    <row r="298" spans="1:22" ht="36.75" customHeight="1" x14ac:dyDescent="0.25">
      <c r="A298" s="133"/>
      <c r="B298" s="100"/>
      <c r="C298" s="100"/>
      <c r="D298" s="100"/>
      <c r="E298" s="100"/>
      <c r="F298" s="82"/>
      <c r="G298" s="83"/>
      <c r="H298" s="84"/>
      <c r="I298" s="84"/>
      <c r="J298" s="11"/>
    </row>
    <row r="299" spans="1:22" x14ac:dyDescent="0.25">
      <c r="A299" s="174" t="s">
        <v>295</v>
      </c>
      <c r="B299" s="174"/>
      <c r="C299" s="174"/>
      <c r="D299" s="174"/>
      <c r="E299" s="174"/>
      <c r="F299" s="174"/>
      <c r="G299" s="174"/>
      <c r="H299" s="174"/>
      <c r="I299" s="84"/>
      <c r="J299" s="11"/>
    </row>
    <row r="300" spans="1:22" x14ac:dyDescent="0.25">
      <c r="A300" s="174" t="s">
        <v>303</v>
      </c>
      <c r="B300" s="174"/>
      <c r="C300" s="174"/>
      <c r="D300" s="174"/>
      <c r="E300" s="174"/>
      <c r="F300" s="174"/>
      <c r="G300" s="174"/>
      <c r="H300" s="174"/>
      <c r="I300" s="84"/>
      <c r="J300" s="11"/>
    </row>
    <row r="301" spans="1:22" x14ac:dyDescent="0.25">
      <c r="A301" s="133"/>
      <c r="B301" s="100"/>
      <c r="C301" s="100"/>
      <c r="D301" s="100"/>
      <c r="E301" s="100"/>
      <c r="F301" s="82"/>
      <c r="G301" s="83"/>
      <c r="H301" s="84"/>
      <c r="I301" s="84"/>
      <c r="J301" s="11"/>
    </row>
    <row r="302" spans="1:22" ht="25.5" customHeight="1" x14ac:dyDescent="0.25">
      <c r="A302" s="69" t="s">
        <v>25</v>
      </c>
      <c r="B302" s="191" t="s">
        <v>26</v>
      </c>
      <c r="C302" s="191"/>
      <c r="D302" s="191"/>
      <c r="E302" s="191"/>
      <c r="F302" s="70" t="s">
        <v>27</v>
      </c>
      <c r="G302" s="71" t="s">
        <v>28</v>
      </c>
      <c r="H302" s="72" t="s">
        <v>29</v>
      </c>
      <c r="I302" s="72" t="s">
        <v>30</v>
      </c>
      <c r="J302" s="11"/>
    </row>
    <row r="303" spans="1:22" ht="80.25" customHeight="1" x14ac:dyDescent="0.25">
      <c r="A303" s="134" t="s">
        <v>296</v>
      </c>
      <c r="B303" s="194" t="s">
        <v>297</v>
      </c>
      <c r="C303" s="194"/>
      <c r="D303" s="194"/>
      <c r="E303" s="194"/>
      <c r="F303" s="121" t="s">
        <v>33</v>
      </c>
      <c r="G303" s="127">
        <v>21</v>
      </c>
      <c r="H303" s="162">
        <v>0</v>
      </c>
      <c r="I303" s="129">
        <f>G303*H303</f>
        <v>0</v>
      </c>
      <c r="J303" s="11"/>
    </row>
    <row r="304" spans="1:22" ht="45.75" customHeight="1" x14ac:dyDescent="0.25">
      <c r="A304" s="134" t="s">
        <v>298</v>
      </c>
      <c r="B304" s="177" t="s">
        <v>358</v>
      </c>
      <c r="C304" s="177"/>
      <c r="D304" s="177"/>
      <c r="E304" s="177"/>
      <c r="F304" s="121" t="s">
        <v>299</v>
      </c>
      <c r="G304" s="127">
        <v>25</v>
      </c>
      <c r="H304" s="162">
        <v>0</v>
      </c>
      <c r="I304" s="129">
        <f>G304*H304</f>
        <v>0</v>
      </c>
      <c r="J304" s="11"/>
    </row>
    <row r="305" spans="1:13" ht="68.25" customHeight="1" x14ac:dyDescent="0.25">
      <c r="A305" s="134" t="s">
        <v>300</v>
      </c>
      <c r="B305" s="177" t="s">
        <v>359</v>
      </c>
      <c r="C305" s="177"/>
      <c r="D305" s="177"/>
      <c r="E305" s="177"/>
      <c r="F305" s="121" t="s">
        <v>33</v>
      </c>
      <c r="G305" s="127">
        <v>6</v>
      </c>
      <c r="H305" s="162">
        <v>0</v>
      </c>
      <c r="I305" s="129">
        <f>G305*H305</f>
        <v>0</v>
      </c>
      <c r="J305" s="11"/>
    </row>
    <row r="306" spans="1:13" ht="74.25" customHeight="1" x14ac:dyDescent="0.25">
      <c r="A306" s="134" t="s">
        <v>301</v>
      </c>
      <c r="B306" s="193" t="s">
        <v>302</v>
      </c>
      <c r="C306" s="193"/>
      <c r="D306" s="193"/>
      <c r="E306" s="193"/>
      <c r="F306" s="121"/>
      <c r="G306" s="127"/>
      <c r="H306" s="128"/>
      <c r="I306" s="129">
        <f>0.2*SUM(I303:I303)</f>
        <v>0</v>
      </c>
      <c r="J306" s="11"/>
    </row>
    <row r="307" spans="1:13" ht="16.5" customHeight="1" x14ac:dyDescent="0.25">
      <c r="A307" s="133"/>
      <c r="B307" s="186" t="s">
        <v>303</v>
      </c>
      <c r="C307" s="186"/>
      <c r="D307" s="186"/>
      <c r="E307" s="186"/>
      <c r="F307" s="82"/>
      <c r="G307" s="83"/>
      <c r="H307" s="84" t="s">
        <v>123</v>
      </c>
      <c r="I307" s="84">
        <f>SUM(I303:I306)</f>
        <v>0</v>
      </c>
      <c r="J307" s="11"/>
    </row>
    <row r="308" spans="1:13" ht="60" customHeight="1" x14ac:dyDescent="0.25">
      <c r="A308" s="133"/>
      <c r="B308" s="100"/>
      <c r="C308" s="100"/>
      <c r="D308" s="100"/>
      <c r="E308" s="100"/>
      <c r="F308" s="82"/>
      <c r="G308" s="83"/>
      <c r="H308" s="84"/>
      <c r="I308" s="84"/>
      <c r="J308" s="11"/>
    </row>
    <row r="309" spans="1:13" x14ac:dyDescent="0.25">
      <c r="A309" s="93"/>
      <c r="B309" s="81"/>
      <c r="C309" s="81"/>
      <c r="D309" s="81"/>
      <c r="E309" s="81"/>
      <c r="F309" s="82"/>
      <c r="G309" s="83"/>
      <c r="H309" s="84"/>
      <c r="I309" s="84"/>
      <c r="J309" s="11"/>
    </row>
    <row r="310" spans="1:13" x14ac:dyDescent="0.25">
      <c r="A310" s="93"/>
      <c r="B310" s="81"/>
      <c r="C310" s="81"/>
      <c r="D310" s="81"/>
      <c r="E310" s="81"/>
      <c r="F310" s="82"/>
      <c r="G310" s="83"/>
      <c r="H310" s="84"/>
      <c r="I310" s="84"/>
      <c r="J310" s="11"/>
    </row>
    <row r="311" spans="1:13" x14ac:dyDescent="0.25">
      <c r="A311" s="93"/>
      <c r="B311" s="81"/>
      <c r="C311" s="81"/>
      <c r="D311" s="81"/>
      <c r="E311" s="81"/>
      <c r="F311" s="82"/>
      <c r="G311" s="83"/>
      <c r="H311" s="84"/>
      <c r="I311" s="84"/>
      <c r="J311" s="11"/>
    </row>
    <row r="312" spans="1:13" x14ac:dyDescent="0.25">
      <c r="J312" s="11"/>
    </row>
    <row r="313" spans="1:13" ht="16.5" customHeight="1" x14ac:dyDescent="0.25">
      <c r="J313" s="11"/>
    </row>
    <row r="314" spans="1:13" ht="16.5" customHeight="1" x14ac:dyDescent="0.25">
      <c r="J314" s="11"/>
    </row>
    <row r="315" spans="1:13" ht="16.5" customHeight="1" x14ac:dyDescent="0.25">
      <c r="J315" s="11"/>
    </row>
    <row r="316" spans="1:13" x14ac:dyDescent="0.25">
      <c r="J316" s="11"/>
    </row>
    <row r="317" spans="1:13" ht="54.75" customHeight="1" x14ac:dyDescent="0.25">
      <c r="J317" s="90"/>
      <c r="K317" s="90"/>
      <c r="L317" s="90"/>
      <c r="M317" s="90"/>
    </row>
    <row r="318" spans="1:13" ht="54" customHeight="1" x14ac:dyDescent="0.25">
      <c r="J318" s="90"/>
      <c r="K318" s="90"/>
      <c r="L318" s="90"/>
      <c r="M318" s="90"/>
    </row>
    <row r="319" spans="1:13" ht="81" customHeight="1" x14ac:dyDescent="0.25">
      <c r="J319" s="90"/>
      <c r="K319" s="90"/>
      <c r="L319" s="90"/>
    </row>
    <row r="320" spans="1:13" ht="81" customHeight="1" x14ac:dyDescent="0.25">
      <c r="J320" s="90"/>
      <c r="K320" s="90"/>
      <c r="L320" s="90"/>
    </row>
    <row r="321" spans="10:10" ht="153.75" customHeight="1" x14ac:dyDescent="0.25">
      <c r="J321" s="11"/>
    </row>
  </sheetData>
  <mergeCells count="239">
    <mergeCell ref="B305:E305"/>
    <mergeCell ref="B306:E306"/>
    <mergeCell ref="B307:E307"/>
    <mergeCell ref="B294:E294"/>
    <mergeCell ref="B295:E295"/>
    <mergeCell ref="B296:E296"/>
    <mergeCell ref="B297:E297"/>
    <mergeCell ref="A299:H299"/>
    <mergeCell ref="A300:H300"/>
    <mergeCell ref="B302:E302"/>
    <mergeCell ref="B303:E303"/>
    <mergeCell ref="B304:E304"/>
    <mergeCell ref="B285:E285"/>
    <mergeCell ref="B286:E286"/>
    <mergeCell ref="B287:E287"/>
    <mergeCell ref="B288:E288"/>
    <mergeCell ref="B289:E289"/>
    <mergeCell ref="B290:E290"/>
    <mergeCell ref="B291:E291"/>
    <mergeCell ref="B292:E292"/>
    <mergeCell ref="B293:E293"/>
    <mergeCell ref="B274:E274"/>
    <mergeCell ref="B275:E275"/>
    <mergeCell ref="B276:E276"/>
    <mergeCell ref="B277:E277"/>
    <mergeCell ref="B278:E278"/>
    <mergeCell ref="A280:H280"/>
    <mergeCell ref="A281:H281"/>
    <mergeCell ref="B283:E283"/>
    <mergeCell ref="B284:E284"/>
    <mergeCell ref="B265:E265"/>
    <mergeCell ref="B266:E266"/>
    <mergeCell ref="B267:E267"/>
    <mergeCell ref="A268:H268"/>
    <mergeCell ref="B269:E269"/>
    <mergeCell ref="B270:E270"/>
    <mergeCell ref="B271:E271"/>
    <mergeCell ref="B272:E272"/>
    <mergeCell ref="B273:E273"/>
    <mergeCell ref="B254:E254"/>
    <mergeCell ref="B255:E255"/>
    <mergeCell ref="A257:H257"/>
    <mergeCell ref="A258:H258"/>
    <mergeCell ref="B260:E260"/>
    <mergeCell ref="B261:E261"/>
    <mergeCell ref="B262:E262"/>
    <mergeCell ref="B263:E263"/>
    <mergeCell ref="B264:E264"/>
    <mergeCell ref="B243:E243"/>
    <mergeCell ref="A245:H245"/>
    <mergeCell ref="B247:E247"/>
    <mergeCell ref="B248:E248"/>
    <mergeCell ref="B249:E249"/>
    <mergeCell ref="B250:E250"/>
    <mergeCell ref="B251:E251"/>
    <mergeCell ref="A252:A253"/>
    <mergeCell ref="B252:E252"/>
    <mergeCell ref="B253:E253"/>
    <mergeCell ref="B234:E234"/>
    <mergeCell ref="B235:E235"/>
    <mergeCell ref="B236:E236"/>
    <mergeCell ref="B237:E237"/>
    <mergeCell ref="B238:E238"/>
    <mergeCell ref="B239:E239"/>
    <mergeCell ref="B240:E240"/>
    <mergeCell ref="B241:E241"/>
    <mergeCell ref="B242:E242"/>
    <mergeCell ref="B224:E224"/>
    <mergeCell ref="A225:H225"/>
    <mergeCell ref="A226:H226"/>
    <mergeCell ref="B228:E228"/>
    <mergeCell ref="B229:E229"/>
    <mergeCell ref="B230:E230"/>
    <mergeCell ref="B231:E231"/>
    <mergeCell ref="B232:E232"/>
    <mergeCell ref="B233:E233"/>
    <mergeCell ref="A214:H214"/>
    <mergeCell ref="A215:H215"/>
    <mergeCell ref="B217:E217"/>
    <mergeCell ref="B218:E218"/>
    <mergeCell ref="B219:E219"/>
    <mergeCell ref="B220:E220"/>
    <mergeCell ref="B221:E221"/>
    <mergeCell ref="B222:E222"/>
    <mergeCell ref="B223:E223"/>
    <mergeCell ref="B203:E203"/>
    <mergeCell ref="B204:E204"/>
    <mergeCell ref="B205:E205"/>
    <mergeCell ref="B206:E206"/>
    <mergeCell ref="B207:E207"/>
    <mergeCell ref="B208:E208"/>
    <mergeCell ref="B209:E209"/>
    <mergeCell ref="A212:H212"/>
    <mergeCell ref="A213:H213"/>
    <mergeCell ref="B194:E194"/>
    <mergeCell ref="B195:E195"/>
    <mergeCell ref="B196:E196"/>
    <mergeCell ref="B197:E197"/>
    <mergeCell ref="B198:E198"/>
    <mergeCell ref="B199:E199"/>
    <mergeCell ref="B200:E200"/>
    <mergeCell ref="B201:E201"/>
    <mergeCell ref="B202:E202"/>
    <mergeCell ref="B181:E181"/>
    <mergeCell ref="A185:H185"/>
    <mergeCell ref="A186:H186"/>
    <mergeCell ref="B188:E188"/>
    <mergeCell ref="B189:E189"/>
    <mergeCell ref="B190:E190"/>
    <mergeCell ref="B191:E191"/>
    <mergeCell ref="B192:E192"/>
    <mergeCell ref="B193:E193"/>
    <mergeCell ref="B172:E172"/>
    <mergeCell ref="B173:E173"/>
    <mergeCell ref="B174:E174"/>
    <mergeCell ref="B175:E175"/>
    <mergeCell ref="B176:E176"/>
    <mergeCell ref="B177:E177"/>
    <mergeCell ref="B178:E178"/>
    <mergeCell ref="B179:E179"/>
    <mergeCell ref="B180:E180"/>
    <mergeCell ref="B163:E163"/>
    <mergeCell ref="B164:E164"/>
    <mergeCell ref="B165:E165"/>
    <mergeCell ref="B166:E166"/>
    <mergeCell ref="B167:E167"/>
    <mergeCell ref="B168:E168"/>
    <mergeCell ref="B169:E169"/>
    <mergeCell ref="B170:E170"/>
    <mergeCell ref="B171:E171"/>
    <mergeCell ref="B149:E149"/>
    <mergeCell ref="B150:E150"/>
    <mergeCell ref="B151:E151"/>
    <mergeCell ref="B152:E152"/>
    <mergeCell ref="B153:E153"/>
    <mergeCell ref="B154:E154"/>
    <mergeCell ref="B155:E155"/>
    <mergeCell ref="A160:H160"/>
    <mergeCell ref="A161:H161"/>
    <mergeCell ref="B140:E140"/>
    <mergeCell ref="B141:E141"/>
    <mergeCell ref="B142:E142"/>
    <mergeCell ref="B143:E143"/>
    <mergeCell ref="B144:E144"/>
    <mergeCell ref="B145:E145"/>
    <mergeCell ref="B146:E146"/>
    <mergeCell ref="B147:E147"/>
    <mergeCell ref="B148:E148"/>
    <mergeCell ref="B128:E128"/>
    <mergeCell ref="B129:E129"/>
    <mergeCell ref="B130:E130"/>
    <mergeCell ref="B131:E131"/>
    <mergeCell ref="A134:H134"/>
    <mergeCell ref="A135:H135"/>
    <mergeCell ref="B137:E137"/>
    <mergeCell ref="B138:E138"/>
    <mergeCell ref="B139:E139"/>
    <mergeCell ref="B119:E119"/>
    <mergeCell ref="B120:E120"/>
    <mergeCell ref="B121:E121"/>
    <mergeCell ref="B122:E122"/>
    <mergeCell ref="B123:E123"/>
    <mergeCell ref="B124:E124"/>
    <mergeCell ref="B125:E125"/>
    <mergeCell ref="B126:E126"/>
    <mergeCell ref="B127:E127"/>
    <mergeCell ref="B110:E110"/>
    <mergeCell ref="B111:E111"/>
    <mergeCell ref="B112:E112"/>
    <mergeCell ref="B113:E113"/>
    <mergeCell ref="B114:E114"/>
    <mergeCell ref="B115:E115"/>
    <mergeCell ref="B116:E116"/>
    <mergeCell ref="B117:E117"/>
    <mergeCell ref="B118:E118"/>
    <mergeCell ref="B101:E101"/>
    <mergeCell ref="B102:E102"/>
    <mergeCell ref="B103:E103"/>
    <mergeCell ref="B104:E104"/>
    <mergeCell ref="B105:E105"/>
    <mergeCell ref="B106:E106"/>
    <mergeCell ref="B107:E107"/>
    <mergeCell ref="B108:E108"/>
    <mergeCell ref="B109:E109"/>
    <mergeCell ref="B92:E92"/>
    <mergeCell ref="B93:E93"/>
    <mergeCell ref="B94:E94"/>
    <mergeCell ref="B95:E95"/>
    <mergeCell ref="B96:E96"/>
    <mergeCell ref="B97:E97"/>
    <mergeCell ref="B98:E98"/>
    <mergeCell ref="B99:E99"/>
    <mergeCell ref="B100:E100"/>
    <mergeCell ref="B83:E83"/>
    <mergeCell ref="B84:E84"/>
    <mergeCell ref="B85:E85"/>
    <mergeCell ref="B86:E86"/>
    <mergeCell ref="B87:E87"/>
    <mergeCell ref="B88:E88"/>
    <mergeCell ref="B89:E89"/>
    <mergeCell ref="B90:E90"/>
    <mergeCell ref="B91:E91"/>
    <mergeCell ref="A63:B63"/>
    <mergeCell ref="A65:B65"/>
    <mergeCell ref="A70:I70"/>
    <mergeCell ref="A73:C73"/>
    <mergeCell ref="A77:H77"/>
    <mergeCell ref="A78:H78"/>
    <mergeCell ref="A79:H79"/>
    <mergeCell ref="B81:E81"/>
    <mergeCell ref="B82:E82"/>
    <mergeCell ref="A33:I33"/>
    <mergeCell ref="C35:G35"/>
    <mergeCell ref="F44:G44"/>
    <mergeCell ref="A46:I46"/>
    <mergeCell ref="A49:B49"/>
    <mergeCell ref="A51:B51"/>
    <mergeCell ref="A53:B53"/>
    <mergeCell ref="A58:I58"/>
    <mergeCell ref="A61:B61"/>
    <mergeCell ref="C16:I16"/>
    <mergeCell ref="A18:B18"/>
    <mergeCell ref="C18:I18"/>
    <mergeCell ref="C19:I19"/>
    <mergeCell ref="A23:B23"/>
    <mergeCell ref="C23:I23"/>
    <mergeCell ref="A25:B25"/>
    <mergeCell ref="C25:I25"/>
    <mergeCell ref="A31:B31"/>
    <mergeCell ref="C31:I31"/>
    <mergeCell ref="B2:H2"/>
    <mergeCell ref="A5:B5"/>
    <mergeCell ref="C5:I6"/>
    <mergeCell ref="C7:I7"/>
    <mergeCell ref="A9:B9"/>
    <mergeCell ref="C9:I9"/>
    <mergeCell ref="A14:B15"/>
    <mergeCell ref="C14:I14"/>
    <mergeCell ref="C15:I15"/>
  </mergeCells>
  <phoneticPr fontId="26" type="noConversion"/>
  <pageMargins left="0.98402777777777795" right="0.78749999999999998" top="0.78749999999999998" bottom="0.63472222222222197" header="0.31527777777777799" footer="0.31527777777777799"/>
  <pageSetup paperSize="9" scale="99" firstPageNumber="0" orientation="portrait" horizontalDpi="300" verticalDpi="300" r:id="rId1"/>
  <headerFooter>
    <oddHeader>&amp;C&amp;"Arial Narrow,Navadno"Hidroinženiring d.o.o.</oddHeader>
    <oddFooter>&amp;R&amp;"Arial Narrow,Navadno"&amp;P/&amp;N</oddFooter>
  </headerFooter>
  <rowBreaks count="8" manualBreakCount="8">
    <brk id="32" max="16383" man="1"/>
    <brk id="76" max="16383" man="1"/>
    <brk id="133" max="16383" man="1"/>
    <brk id="159" max="16383" man="1"/>
    <brk id="184" max="16383" man="1"/>
    <brk id="211" max="16383" man="1"/>
    <brk id="279" max="16383" man="1"/>
    <brk id="29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AMK58"/>
  <sheetViews>
    <sheetView zoomScale="120" zoomScaleNormal="120" workbookViewId="0">
      <selection activeCell="G17" sqref="G17"/>
    </sheetView>
  </sheetViews>
  <sheetFormatPr defaultRowHeight="15" x14ac:dyDescent="0.25"/>
  <cols>
    <col min="1" max="1" width="20.42578125" style="135" customWidth="1"/>
    <col min="2" max="2" width="9.28515625" style="136" customWidth="1"/>
    <col min="3" max="3" width="4.140625" style="135" customWidth="1"/>
    <col min="4" max="5" width="8.85546875" style="136" customWidth="1"/>
    <col min="6" max="6" width="4.85546875" style="135" customWidth="1"/>
    <col min="7" max="7" width="5" style="135" customWidth="1"/>
    <col min="8" max="13" width="4.28515625" style="135" customWidth="1"/>
    <col min="14" max="14" width="8.85546875" style="135" customWidth="1"/>
    <col min="15" max="22" width="4.28515625" style="135" customWidth="1"/>
    <col min="23" max="24" width="6.5703125" style="136" customWidth="1"/>
    <col min="25" max="25" width="4.5703125" style="136" customWidth="1"/>
    <col min="26" max="26" width="6.5703125" style="136" customWidth="1"/>
    <col min="27" max="27" width="11.7109375" style="136" customWidth="1"/>
    <col min="28" max="28" width="4.5703125" style="136" customWidth="1"/>
    <col min="29" max="256" width="11" style="135" customWidth="1"/>
    <col min="257" max="257" width="20.42578125" style="135" customWidth="1"/>
    <col min="258" max="258" width="9.28515625" style="135" customWidth="1"/>
    <col min="259" max="259" width="4.140625" style="135" customWidth="1"/>
    <col min="260" max="261" width="8.85546875" style="135" customWidth="1"/>
    <col min="262" max="262" width="4.85546875" style="135" customWidth="1"/>
    <col min="263" max="263" width="5" style="135" customWidth="1"/>
    <col min="264" max="269" width="4.28515625" style="135" customWidth="1"/>
    <col min="270" max="270" width="8.85546875" style="135" customWidth="1"/>
    <col min="271" max="278" width="4.28515625" style="135" customWidth="1"/>
    <col min="279" max="280" width="6.5703125" style="135" customWidth="1"/>
    <col min="281" max="281" width="4.5703125" style="135" customWidth="1"/>
    <col min="282" max="282" width="6.5703125" style="135" customWidth="1"/>
    <col min="283" max="283" width="11.7109375" style="135" customWidth="1"/>
    <col min="284" max="284" width="4.5703125" style="135" customWidth="1"/>
    <col min="285" max="512" width="11" style="135" customWidth="1"/>
    <col min="513" max="513" width="20.42578125" style="135" customWidth="1"/>
    <col min="514" max="514" width="9.28515625" style="135" customWidth="1"/>
    <col min="515" max="515" width="4.140625" style="135" customWidth="1"/>
    <col min="516" max="517" width="8.85546875" style="135" customWidth="1"/>
    <col min="518" max="518" width="4.85546875" style="135" customWidth="1"/>
    <col min="519" max="519" width="5" style="135" customWidth="1"/>
    <col min="520" max="525" width="4.28515625" style="135" customWidth="1"/>
    <col min="526" max="526" width="8.85546875" style="135" customWidth="1"/>
    <col min="527" max="534" width="4.28515625" style="135" customWidth="1"/>
    <col min="535" max="536" width="6.5703125" style="135" customWidth="1"/>
    <col min="537" max="537" width="4.5703125" style="135" customWidth="1"/>
    <col min="538" max="538" width="6.5703125" style="135" customWidth="1"/>
    <col min="539" max="539" width="11.7109375" style="135" customWidth="1"/>
    <col min="540" max="540" width="4.5703125" style="135" customWidth="1"/>
    <col min="541" max="768" width="11" style="135" customWidth="1"/>
    <col min="769" max="769" width="20.42578125" style="135" customWidth="1"/>
    <col min="770" max="770" width="9.28515625" style="135" customWidth="1"/>
    <col min="771" max="771" width="4.140625" style="135" customWidth="1"/>
    <col min="772" max="773" width="8.85546875" style="135" customWidth="1"/>
    <col min="774" max="774" width="4.85546875" style="135" customWidth="1"/>
    <col min="775" max="775" width="5" style="135" customWidth="1"/>
    <col min="776" max="781" width="4.28515625" style="135" customWidth="1"/>
    <col min="782" max="782" width="8.85546875" style="135" customWidth="1"/>
    <col min="783" max="790" width="4.28515625" style="135" customWidth="1"/>
    <col min="791" max="792" width="6.5703125" style="135" customWidth="1"/>
    <col min="793" max="793" width="4.5703125" style="135" customWidth="1"/>
    <col min="794" max="794" width="6.5703125" style="135" customWidth="1"/>
    <col min="795" max="795" width="11.7109375" style="135" customWidth="1"/>
    <col min="796" max="796" width="4.5703125" style="135" customWidth="1"/>
    <col min="797" max="1025" width="11" style="135" customWidth="1"/>
  </cols>
  <sheetData>
    <row r="2" spans="1:31" ht="15.75" x14ac:dyDescent="0.25">
      <c r="A2" s="137" t="s">
        <v>304</v>
      </c>
    </row>
    <row r="3" spans="1:31" ht="15.75" x14ac:dyDescent="0.25">
      <c r="A3" s="137"/>
      <c r="W3" s="138"/>
      <c r="X3" s="138"/>
      <c r="Y3" s="138"/>
      <c r="Z3" s="138"/>
      <c r="AA3" s="138"/>
      <c r="AB3" s="138"/>
      <c r="AC3" s="139"/>
      <c r="AD3" s="139"/>
      <c r="AE3" s="139"/>
    </row>
    <row r="4" spans="1:31" x14ac:dyDescent="0.25">
      <c r="A4" s="140" t="s">
        <v>305</v>
      </c>
      <c r="B4" s="141">
        <v>0.2</v>
      </c>
      <c r="C4" s="140" t="s">
        <v>306</v>
      </c>
      <c r="W4" s="138"/>
      <c r="X4" s="138"/>
      <c r="Y4" s="138"/>
      <c r="Z4" s="138"/>
      <c r="AA4" s="138"/>
      <c r="AB4" s="138"/>
      <c r="AC4" s="139"/>
      <c r="AD4" s="139"/>
      <c r="AE4" s="139"/>
    </row>
    <row r="5" spans="1:31" x14ac:dyDescent="0.25">
      <c r="A5" s="140" t="s">
        <v>307</v>
      </c>
      <c r="B5" s="142">
        <v>65</v>
      </c>
      <c r="C5" s="140" t="s">
        <v>308</v>
      </c>
      <c r="D5" s="143">
        <f>1/(TAN((B5)*PI()/180))</f>
        <v>0.46630765815499858</v>
      </c>
      <c r="W5" s="138"/>
      <c r="X5" s="138"/>
      <c r="Y5" s="138"/>
      <c r="Z5" s="138"/>
      <c r="AA5" s="138"/>
      <c r="AB5" s="138"/>
      <c r="AC5" s="139"/>
      <c r="AD5" s="139"/>
      <c r="AE5" s="139"/>
    </row>
    <row r="6" spans="1:31" x14ac:dyDescent="0.25">
      <c r="A6" s="140" t="s">
        <v>309</v>
      </c>
      <c r="B6" s="142">
        <v>0.2</v>
      </c>
      <c r="C6" s="140" t="s">
        <v>306</v>
      </c>
      <c r="W6" s="138"/>
      <c r="X6" s="138"/>
      <c r="Y6" s="138"/>
      <c r="Z6" s="138"/>
      <c r="AA6" s="138"/>
      <c r="AB6" s="138"/>
      <c r="AC6" s="139"/>
      <c r="AD6" s="139"/>
      <c r="AE6" s="139"/>
    </row>
    <row r="7" spans="1:31" x14ac:dyDescent="0.25">
      <c r="A7" s="140" t="s">
        <v>310</v>
      </c>
      <c r="B7" s="142">
        <v>0.1</v>
      </c>
      <c r="C7" s="140" t="s">
        <v>306</v>
      </c>
      <c r="W7" s="138"/>
      <c r="X7" s="138"/>
      <c r="Y7" s="138"/>
      <c r="Z7" s="138"/>
      <c r="AA7" s="138"/>
      <c r="AB7" s="138"/>
      <c r="AC7" s="139"/>
      <c r="AD7" s="139"/>
      <c r="AE7" s="139"/>
    </row>
    <row r="8" spans="1:31" x14ac:dyDescent="0.25">
      <c r="A8" s="140" t="s">
        <v>311</v>
      </c>
      <c r="B8" s="142">
        <v>0.4</v>
      </c>
      <c r="C8" s="140" t="s">
        <v>306</v>
      </c>
      <c r="W8" s="138"/>
      <c r="X8" s="138"/>
      <c r="Y8" s="138"/>
      <c r="Z8" s="138"/>
      <c r="AA8" s="138"/>
      <c r="AB8" s="138"/>
      <c r="AC8" s="139"/>
      <c r="AD8" s="139"/>
      <c r="AE8" s="139"/>
    </row>
    <row r="9" spans="1:31" x14ac:dyDescent="0.25">
      <c r="A9" s="140" t="s">
        <v>312</v>
      </c>
      <c r="B9" s="142">
        <v>0.7</v>
      </c>
      <c r="C9" s="140" t="s">
        <v>306</v>
      </c>
      <c r="H9" s="136"/>
      <c r="I9" s="136"/>
      <c r="J9" s="136"/>
      <c r="K9" s="136"/>
      <c r="L9" s="136"/>
      <c r="M9" s="136"/>
      <c r="N9" s="136"/>
      <c r="O9" s="144"/>
      <c r="P9" s="136"/>
      <c r="Q9" s="136"/>
      <c r="R9" s="136"/>
      <c r="S9" s="136"/>
      <c r="T9" s="136"/>
      <c r="U9" s="136"/>
      <c r="V9" s="136"/>
      <c r="W9" s="138"/>
      <c r="X9" s="138"/>
      <c r="Y9" s="138"/>
      <c r="Z9" s="138"/>
      <c r="AA9" s="138"/>
      <c r="AB9" s="138"/>
      <c r="AC9" s="139"/>
      <c r="AD9" s="139"/>
      <c r="AE9" s="139"/>
    </row>
    <row r="10" spans="1:31" x14ac:dyDescent="0.25">
      <c r="A10" s="140" t="s">
        <v>313</v>
      </c>
      <c r="B10" s="141">
        <v>1.6</v>
      </c>
      <c r="C10" s="140" t="s">
        <v>306</v>
      </c>
      <c r="H10" s="136"/>
      <c r="I10" s="136"/>
      <c r="J10" s="136"/>
      <c r="K10" s="136"/>
      <c r="L10" s="136"/>
      <c r="M10" s="136"/>
      <c r="N10" s="144">
        <f>(D5*U17*2)+N25</f>
        <v>2.1921845060959955</v>
      </c>
      <c r="O10" s="136"/>
      <c r="P10" s="136"/>
      <c r="Q10" s="136"/>
      <c r="R10" s="136"/>
      <c r="S10" s="136"/>
      <c r="T10" s="136"/>
      <c r="U10" s="136"/>
      <c r="V10" s="136"/>
      <c r="W10" s="138"/>
      <c r="X10" s="145"/>
      <c r="Y10" s="138"/>
      <c r="Z10" s="138"/>
      <c r="AB10" s="145"/>
      <c r="AC10" s="139"/>
      <c r="AD10" s="139"/>
      <c r="AE10" s="139"/>
    </row>
    <row r="11" spans="1:31" x14ac:dyDescent="0.25">
      <c r="A11" s="140" t="s">
        <v>314</v>
      </c>
      <c r="B11" s="142">
        <v>100</v>
      </c>
      <c r="C11" s="140" t="s">
        <v>315</v>
      </c>
      <c r="H11" s="136"/>
      <c r="I11" s="136"/>
      <c r="J11" s="136"/>
      <c r="K11" s="136"/>
      <c r="L11" s="136"/>
      <c r="M11" s="136"/>
      <c r="N11" s="136"/>
      <c r="O11" s="136"/>
      <c r="P11" s="136"/>
      <c r="Q11" s="136"/>
      <c r="R11" s="136"/>
      <c r="S11" s="136"/>
      <c r="T11" s="136"/>
      <c r="U11" s="136"/>
      <c r="V11" s="136"/>
      <c r="W11" s="138"/>
      <c r="X11" s="138"/>
      <c r="Y11" s="138"/>
      <c r="Z11" s="138"/>
      <c r="AA11" s="138"/>
      <c r="AB11" s="138"/>
      <c r="AC11" s="139"/>
      <c r="AD11" s="139"/>
      <c r="AE11" s="139"/>
    </row>
    <row r="12" spans="1:31" x14ac:dyDescent="0.25">
      <c r="A12" s="140" t="s">
        <v>316</v>
      </c>
      <c r="B12" s="146">
        <v>0</v>
      </c>
      <c r="C12" s="140" t="s">
        <v>315</v>
      </c>
      <c r="H12" s="136"/>
      <c r="I12" s="136"/>
      <c r="J12" s="136"/>
      <c r="K12" s="136"/>
      <c r="L12" s="136"/>
      <c r="M12" s="136"/>
      <c r="N12" s="136"/>
      <c r="O12" s="136"/>
      <c r="P12" s="144"/>
      <c r="Q12" s="136"/>
      <c r="R12" s="136"/>
      <c r="S12" s="136"/>
      <c r="T12" s="136"/>
      <c r="U12" s="136"/>
      <c r="V12" s="136"/>
      <c r="W12" s="147"/>
      <c r="X12" s="147"/>
      <c r="Y12" s="147"/>
      <c r="Z12" s="147"/>
      <c r="AA12" s="147"/>
      <c r="AB12" s="147"/>
      <c r="AC12" s="139"/>
      <c r="AD12" s="139"/>
      <c r="AE12" s="139"/>
    </row>
    <row r="13" spans="1:31" x14ac:dyDescent="0.25">
      <c r="A13" s="140" t="s">
        <v>317</v>
      </c>
      <c r="B13" s="142">
        <v>90</v>
      </c>
      <c r="C13" s="140" t="s">
        <v>315</v>
      </c>
      <c r="H13" s="136"/>
      <c r="I13" s="136"/>
      <c r="J13" s="136"/>
      <c r="K13" s="136"/>
      <c r="L13" s="136"/>
      <c r="M13" s="136"/>
      <c r="N13" s="136"/>
      <c r="O13" s="136"/>
      <c r="P13" s="136"/>
      <c r="Q13" s="136"/>
      <c r="R13" s="136"/>
      <c r="S13" s="148">
        <f>B8</f>
        <v>0.4</v>
      </c>
      <c r="T13" s="136"/>
      <c r="U13" s="136"/>
      <c r="V13" s="136"/>
      <c r="W13" s="147"/>
      <c r="X13" s="147"/>
      <c r="Y13" s="147"/>
      <c r="Z13" s="147"/>
      <c r="AA13" s="147"/>
      <c r="AB13" s="147"/>
      <c r="AC13" s="139"/>
      <c r="AD13" s="139"/>
      <c r="AE13" s="139"/>
    </row>
    <row r="14" spans="1:31" x14ac:dyDescent="0.25">
      <c r="A14" s="140" t="s">
        <v>318</v>
      </c>
      <c r="B14" s="146">
        <f>100-B13</f>
        <v>10</v>
      </c>
      <c r="C14" s="140" t="s">
        <v>315</v>
      </c>
      <c r="H14" s="136"/>
      <c r="I14" s="136"/>
      <c r="J14" s="136"/>
      <c r="K14" s="136"/>
      <c r="L14" s="136"/>
      <c r="M14" s="136"/>
      <c r="N14" s="144">
        <f>(D5*S17*2)+N19</f>
        <v>1.8191383795719966</v>
      </c>
      <c r="O14" s="136"/>
      <c r="P14" s="144"/>
      <c r="Q14" s="136"/>
      <c r="R14" s="136"/>
      <c r="S14" s="148"/>
      <c r="T14" s="136"/>
      <c r="U14" s="136"/>
      <c r="V14" s="136"/>
      <c r="W14" s="147"/>
      <c r="X14" s="147"/>
      <c r="Y14" s="147"/>
      <c r="Z14" s="147"/>
      <c r="AA14" s="147"/>
      <c r="AB14" s="147"/>
      <c r="AC14" s="139"/>
      <c r="AD14" s="139"/>
      <c r="AE14" s="139"/>
    </row>
    <row r="15" spans="1:31" x14ac:dyDescent="0.25">
      <c r="H15" s="136"/>
      <c r="I15" s="136"/>
      <c r="J15" s="136"/>
      <c r="K15" s="136"/>
      <c r="L15" s="136"/>
      <c r="M15" s="136"/>
      <c r="N15" s="136"/>
      <c r="O15" s="136"/>
      <c r="P15" s="144"/>
      <c r="Q15" s="136"/>
      <c r="R15" s="136"/>
      <c r="S15" s="148"/>
      <c r="T15" s="136"/>
      <c r="U15" s="136"/>
      <c r="V15" s="136"/>
      <c r="W15" s="147"/>
      <c r="X15" s="147"/>
      <c r="Y15" s="147"/>
      <c r="Z15" s="147"/>
      <c r="AA15" s="147"/>
      <c r="AB15" s="147"/>
      <c r="AC15" s="139"/>
      <c r="AD15" s="139"/>
      <c r="AE15" s="139"/>
    </row>
    <row r="16" spans="1:31" x14ac:dyDescent="0.25">
      <c r="A16" s="140" t="s">
        <v>319</v>
      </c>
      <c r="B16" s="146">
        <f>(N10+N25)/2*U17</f>
        <v>2.3137476048767964</v>
      </c>
      <c r="C16" s="140" t="s">
        <v>320</v>
      </c>
      <c r="D16" s="141">
        <v>260</v>
      </c>
      <c r="E16" s="146">
        <f t="shared" ref="E16:E26" si="0">D16*B16</f>
        <v>601.57437726796707</v>
      </c>
      <c r="F16" s="140" t="s">
        <v>321</v>
      </c>
      <c r="G16" s="149">
        <f>N10*D16</f>
        <v>569.96797158495883</v>
      </c>
      <c r="H16" s="136"/>
      <c r="I16" s="136"/>
      <c r="J16" s="136"/>
      <c r="K16" s="136"/>
      <c r="L16" s="136"/>
      <c r="M16" s="136"/>
      <c r="N16" s="136"/>
      <c r="O16" s="136"/>
      <c r="P16" s="144"/>
      <c r="Q16" s="136"/>
      <c r="R16" s="136"/>
      <c r="S16" s="148"/>
      <c r="T16" s="136"/>
      <c r="U16" s="136"/>
      <c r="V16" s="136"/>
      <c r="W16" s="147"/>
      <c r="X16" s="147"/>
      <c r="Y16" s="147"/>
      <c r="Z16" s="147"/>
      <c r="AA16" s="147"/>
      <c r="AB16" s="147"/>
      <c r="AC16" s="139"/>
      <c r="AD16" s="139"/>
      <c r="AE16" s="139"/>
    </row>
    <row r="17" spans="1:31" x14ac:dyDescent="0.25">
      <c r="A17" s="140" t="s">
        <v>322</v>
      </c>
      <c r="B17" s="146">
        <f>B16*B13/100</f>
        <v>2.0823728443891167</v>
      </c>
      <c r="C17" s="140" t="s">
        <v>320</v>
      </c>
      <c r="D17" s="146">
        <f t="shared" ref="D17:D28" si="1">D16</f>
        <v>260</v>
      </c>
      <c r="E17" s="146">
        <f t="shared" si="0"/>
        <v>541.41693954117034</v>
      </c>
      <c r="F17" s="140" t="s">
        <v>321</v>
      </c>
      <c r="G17" s="149" t="s">
        <v>323</v>
      </c>
      <c r="H17" s="136"/>
      <c r="I17" s="136"/>
      <c r="J17" s="136"/>
      <c r="K17" s="136"/>
      <c r="L17" s="136"/>
      <c r="M17" s="136"/>
      <c r="N17" s="136"/>
      <c r="O17" s="136"/>
      <c r="P17" s="136"/>
      <c r="Q17" s="136"/>
      <c r="R17" s="136"/>
      <c r="S17" s="148">
        <f>U17-S13-S21-S23</f>
        <v>0.70000000000000018</v>
      </c>
      <c r="T17" s="136"/>
      <c r="U17" s="144">
        <f>B10</f>
        <v>1.6</v>
      </c>
      <c r="V17" s="136"/>
      <c r="W17" s="147"/>
      <c r="X17" s="147"/>
      <c r="Y17" s="147"/>
      <c r="Z17" s="147"/>
      <c r="AA17" s="147"/>
      <c r="AB17" s="147"/>
      <c r="AC17" s="139"/>
      <c r="AD17" s="139"/>
      <c r="AE17" s="139"/>
    </row>
    <row r="18" spans="1:31" x14ac:dyDescent="0.25">
      <c r="A18" s="140" t="s">
        <v>324</v>
      </c>
      <c r="B18" s="146">
        <f>B16*B14/100</f>
        <v>0.23137476048767966</v>
      </c>
      <c r="C18" s="140" t="s">
        <v>320</v>
      </c>
      <c r="D18" s="146">
        <f t="shared" si="1"/>
        <v>260</v>
      </c>
      <c r="E18" s="146">
        <f t="shared" si="0"/>
        <v>60.157437726796708</v>
      </c>
      <c r="F18" s="140" t="s">
        <v>321</v>
      </c>
      <c r="G18" s="149" t="s">
        <v>325</v>
      </c>
      <c r="H18" s="136"/>
      <c r="I18" s="136"/>
      <c r="J18" s="136"/>
      <c r="L18" s="136"/>
      <c r="M18" s="136"/>
      <c r="N18" s="136"/>
      <c r="O18" s="136"/>
      <c r="P18" s="144"/>
      <c r="Q18" s="136"/>
      <c r="R18" s="136"/>
      <c r="S18" s="148"/>
      <c r="T18" s="136"/>
      <c r="U18" s="136"/>
      <c r="V18" s="136"/>
      <c r="W18" s="147"/>
      <c r="X18" s="147"/>
      <c r="Y18" s="147"/>
      <c r="Z18" s="147"/>
      <c r="AA18" s="147"/>
      <c r="AB18" s="147"/>
      <c r="AC18" s="139"/>
      <c r="AD18" s="139"/>
      <c r="AE18" s="139"/>
    </row>
    <row r="19" spans="1:31" x14ac:dyDescent="0.25">
      <c r="A19" s="140" t="s">
        <v>326</v>
      </c>
      <c r="B19" s="146">
        <f>N25</f>
        <v>0.7</v>
      </c>
      <c r="C19" s="140" t="s">
        <v>306</v>
      </c>
      <c r="D19" s="146">
        <f t="shared" si="1"/>
        <v>260</v>
      </c>
      <c r="E19" s="146">
        <f t="shared" si="0"/>
        <v>182</v>
      </c>
      <c r="F19" s="140" t="s">
        <v>320</v>
      </c>
      <c r="G19" s="149" t="s">
        <v>327</v>
      </c>
      <c r="H19" s="136"/>
      <c r="I19" s="136"/>
      <c r="J19" s="136"/>
      <c r="K19" s="136"/>
      <c r="L19" s="136"/>
      <c r="M19" s="136"/>
      <c r="N19" s="144">
        <f>(D5*S21*2)+N23</f>
        <v>1.1663076581549985</v>
      </c>
      <c r="O19" s="136"/>
      <c r="P19" s="144"/>
      <c r="Q19" s="136"/>
      <c r="R19" s="136"/>
      <c r="S19" s="148"/>
      <c r="T19" s="136"/>
      <c r="U19" s="136"/>
      <c r="V19" s="136"/>
      <c r="W19" s="147"/>
      <c r="X19" s="147"/>
      <c r="Y19" s="147"/>
      <c r="Z19" s="147"/>
      <c r="AA19" s="147"/>
      <c r="AB19" s="147"/>
      <c r="AC19" s="139"/>
      <c r="AD19" s="139"/>
      <c r="AE19" s="139"/>
    </row>
    <row r="20" spans="1:31" x14ac:dyDescent="0.25">
      <c r="A20" s="140" t="s">
        <v>310</v>
      </c>
      <c r="B20" s="146">
        <f>(N25+N23)/2*S23</f>
        <v>7.4663076581549984E-2</v>
      </c>
      <c r="C20" s="140" t="s">
        <v>320</v>
      </c>
      <c r="D20" s="146">
        <f t="shared" si="1"/>
        <v>260</v>
      </c>
      <c r="E20" s="146">
        <f t="shared" si="0"/>
        <v>19.412399911202996</v>
      </c>
      <c r="F20" s="140" t="s">
        <v>321</v>
      </c>
      <c r="G20" s="149" t="s">
        <v>328</v>
      </c>
      <c r="H20" s="136"/>
      <c r="I20" s="136"/>
      <c r="J20" s="136"/>
      <c r="K20" s="136"/>
      <c r="L20" s="136"/>
      <c r="M20" s="136"/>
      <c r="N20" s="136"/>
      <c r="O20" s="136"/>
      <c r="P20" s="144"/>
      <c r="Q20" s="136"/>
      <c r="R20" s="136"/>
      <c r="S20" s="148"/>
      <c r="T20" s="136"/>
      <c r="U20" s="136"/>
      <c r="V20" s="136"/>
      <c r="W20" s="147"/>
      <c r="X20" s="147"/>
      <c r="Y20" s="147"/>
      <c r="Z20" s="147"/>
      <c r="AA20" s="147"/>
      <c r="AB20" s="147"/>
      <c r="AC20" s="139"/>
      <c r="AD20" s="139"/>
      <c r="AE20" s="139"/>
    </row>
    <row r="21" spans="1:31" x14ac:dyDescent="0.25">
      <c r="A21" s="140" t="s">
        <v>329</v>
      </c>
      <c r="B21" s="146">
        <f>((N23+N19)/2*S21)-B28</f>
        <v>0.36049791142130172</v>
      </c>
      <c r="C21" s="140" t="s">
        <v>320</v>
      </c>
      <c r="D21" s="146">
        <f t="shared" si="1"/>
        <v>260</v>
      </c>
      <c r="E21" s="146">
        <f t="shared" si="0"/>
        <v>93.729456969538447</v>
      </c>
      <c r="F21" s="140" t="s">
        <v>321</v>
      </c>
      <c r="G21" s="149" t="s">
        <v>330</v>
      </c>
      <c r="H21" s="136"/>
      <c r="I21" s="136"/>
      <c r="J21" s="136"/>
      <c r="K21" s="136"/>
      <c r="L21" s="136"/>
      <c r="M21" s="136"/>
      <c r="N21" s="136"/>
      <c r="O21" s="136"/>
      <c r="P21" s="136"/>
      <c r="Q21" s="136"/>
      <c r="R21" s="136"/>
      <c r="S21" s="148">
        <f>B4+B6</f>
        <v>0.4</v>
      </c>
      <c r="T21" s="136"/>
      <c r="U21" s="136"/>
      <c r="V21" s="136"/>
      <c r="W21" s="147"/>
      <c r="X21" s="147"/>
      <c r="Y21" s="147"/>
      <c r="Z21" s="147"/>
      <c r="AA21" s="147"/>
      <c r="AB21" s="147"/>
      <c r="AC21" s="139"/>
      <c r="AD21" s="139"/>
      <c r="AE21" s="139"/>
    </row>
    <row r="22" spans="1:31" x14ac:dyDescent="0.25">
      <c r="A22" s="140" t="s">
        <v>331</v>
      </c>
      <c r="B22" s="146">
        <f>(N14+N19)/2*S17*B12/100</f>
        <v>0</v>
      </c>
      <c r="C22" s="140" t="s">
        <v>320</v>
      </c>
      <c r="D22" s="146">
        <f t="shared" si="1"/>
        <v>260</v>
      </c>
      <c r="E22" s="146">
        <f t="shared" si="0"/>
        <v>0</v>
      </c>
      <c r="F22" s="140" t="s">
        <v>321</v>
      </c>
      <c r="G22" s="149"/>
      <c r="H22" s="136"/>
      <c r="I22" s="136"/>
      <c r="J22" s="136"/>
      <c r="K22" s="150">
        <f>B5</f>
        <v>65</v>
      </c>
      <c r="L22" s="136"/>
      <c r="M22" s="136"/>
      <c r="N22" s="136"/>
      <c r="O22" s="136"/>
      <c r="P22" s="144"/>
      <c r="Q22" s="136"/>
      <c r="R22" s="136"/>
      <c r="S22" s="148"/>
      <c r="T22" s="136"/>
      <c r="U22" s="136"/>
      <c r="V22" s="136"/>
      <c r="W22" s="147"/>
      <c r="X22" s="147"/>
      <c r="Y22" s="147"/>
      <c r="Z22" s="147"/>
      <c r="AA22" s="147"/>
      <c r="AB22" s="147"/>
      <c r="AC22" s="139"/>
      <c r="AD22" s="139"/>
      <c r="AE22" s="139"/>
    </row>
    <row r="23" spans="1:31" x14ac:dyDescent="0.25">
      <c r="A23" s="140" t="s">
        <v>332</v>
      </c>
      <c r="B23" s="146">
        <f>(N14+N19)/2*S17*B11/100</f>
        <v>1.0449061132044486</v>
      </c>
      <c r="C23" s="140" t="s">
        <v>320</v>
      </c>
      <c r="D23" s="146">
        <f t="shared" si="1"/>
        <v>260</v>
      </c>
      <c r="E23" s="146">
        <f t="shared" si="0"/>
        <v>271.67558943315663</v>
      </c>
      <c r="F23" s="140" t="s">
        <v>321</v>
      </c>
      <c r="G23" s="149" t="s">
        <v>333</v>
      </c>
      <c r="H23" s="136"/>
      <c r="I23" s="136"/>
      <c r="J23" s="136"/>
      <c r="K23" s="143"/>
      <c r="L23" s="136"/>
      <c r="M23" s="136"/>
      <c r="N23" s="144">
        <f>(D5*S23*2)+N25</f>
        <v>0.79326153163099966</v>
      </c>
      <c r="O23" s="136"/>
      <c r="P23" s="136"/>
      <c r="Q23" s="136"/>
      <c r="R23" s="136"/>
      <c r="S23" s="148">
        <f>B7</f>
        <v>0.1</v>
      </c>
      <c r="T23" s="136"/>
      <c r="U23" s="136"/>
      <c r="V23" s="136"/>
    </row>
    <row r="24" spans="1:31" x14ac:dyDescent="0.25">
      <c r="A24" s="140" t="s">
        <v>311</v>
      </c>
      <c r="B24" s="146">
        <f>(N10+N14)/2*S13</f>
        <v>0.80226457713359844</v>
      </c>
      <c r="C24" s="140" t="s">
        <v>320</v>
      </c>
      <c r="D24" s="146">
        <f t="shared" si="1"/>
        <v>260</v>
      </c>
      <c r="E24" s="146">
        <f t="shared" si="0"/>
        <v>208.5887900547356</v>
      </c>
      <c r="F24" s="140" t="s">
        <v>321</v>
      </c>
      <c r="G24" s="149" t="s">
        <v>334</v>
      </c>
      <c r="H24" s="136"/>
      <c r="I24" s="136"/>
      <c r="J24" s="136"/>
      <c r="K24" s="143"/>
      <c r="L24" s="136"/>
      <c r="M24" s="136"/>
      <c r="N24" s="136"/>
      <c r="O24" s="136"/>
      <c r="P24" s="136"/>
      <c r="Q24" s="136"/>
      <c r="R24" s="136"/>
      <c r="S24" s="136"/>
      <c r="T24" s="136"/>
      <c r="U24" s="136"/>
      <c r="V24" s="136"/>
    </row>
    <row r="25" spans="1:31" x14ac:dyDescent="0.25">
      <c r="A25" s="140" t="s">
        <v>335</v>
      </c>
      <c r="B25" s="146">
        <f>B22</f>
        <v>0</v>
      </c>
      <c r="C25" s="140" t="s">
        <v>320</v>
      </c>
      <c r="D25" s="146">
        <f t="shared" si="1"/>
        <v>260</v>
      </c>
      <c r="E25" s="146">
        <f t="shared" si="0"/>
        <v>0</v>
      </c>
      <c r="F25" s="140" t="s">
        <v>321</v>
      </c>
      <c r="G25" s="149" t="s">
        <v>336</v>
      </c>
      <c r="H25" s="136"/>
      <c r="I25" s="136"/>
      <c r="J25" s="136"/>
      <c r="K25" s="136"/>
      <c r="L25" s="136"/>
      <c r="M25" s="136"/>
      <c r="N25" s="144">
        <f>B9</f>
        <v>0.7</v>
      </c>
      <c r="O25" s="136"/>
      <c r="P25" s="136"/>
      <c r="Q25" s="136"/>
      <c r="R25" s="136"/>
      <c r="S25" s="136"/>
      <c r="T25" s="136"/>
      <c r="U25" s="136"/>
      <c r="V25" s="136"/>
    </row>
    <row r="26" spans="1:31" x14ac:dyDescent="0.25">
      <c r="A26" s="140" t="s">
        <v>337</v>
      </c>
      <c r="B26" s="146">
        <f>(B21+B20+B23+B24)*1.25</f>
        <v>2.8529145979261235</v>
      </c>
      <c r="C26" s="140" t="s">
        <v>320</v>
      </c>
      <c r="D26" s="146">
        <f t="shared" si="1"/>
        <v>260</v>
      </c>
      <c r="E26" s="146">
        <f t="shared" si="0"/>
        <v>741.75779546079207</v>
      </c>
      <c r="F26" s="140" t="s">
        <v>321</v>
      </c>
      <c r="G26" s="149" t="s">
        <v>338</v>
      </c>
      <c r="H26" s="136"/>
      <c r="I26" s="136"/>
      <c r="J26" s="136"/>
      <c r="K26" s="136"/>
      <c r="L26" s="136"/>
      <c r="M26" s="136"/>
      <c r="N26" s="136"/>
      <c r="O26" s="136"/>
      <c r="P26" s="136"/>
      <c r="Q26" s="136"/>
      <c r="R26" s="136"/>
      <c r="S26" s="136"/>
      <c r="T26" s="136"/>
      <c r="U26" s="136"/>
      <c r="V26" s="136"/>
    </row>
    <row r="27" spans="1:31" x14ac:dyDescent="0.25">
      <c r="A27" s="140" t="s">
        <v>339</v>
      </c>
      <c r="B27" s="146">
        <f>B26</f>
        <v>2.8529145979261235</v>
      </c>
      <c r="C27" s="140" t="s">
        <v>320</v>
      </c>
      <c r="D27" s="146">
        <f t="shared" si="1"/>
        <v>260</v>
      </c>
      <c r="E27" s="146">
        <f>E26</f>
        <v>741.75779546079207</v>
      </c>
      <c r="F27" s="140" t="s">
        <v>321</v>
      </c>
      <c r="G27" s="149"/>
    </row>
    <row r="28" spans="1:31" x14ac:dyDescent="0.25">
      <c r="A28" s="140" t="s">
        <v>340</v>
      </c>
      <c r="B28" s="146">
        <f>PI()*B4^2/4</f>
        <v>3.1415926535897934E-2</v>
      </c>
      <c r="C28" s="140" t="s">
        <v>320</v>
      </c>
      <c r="D28" s="146">
        <f t="shared" si="1"/>
        <v>260</v>
      </c>
      <c r="E28" s="146">
        <f>D28*B28</f>
        <v>8.1681408993334621</v>
      </c>
      <c r="F28" s="140" t="s">
        <v>321</v>
      </c>
      <c r="G28" s="149"/>
    </row>
    <row r="36" spans="1:10" x14ac:dyDescent="0.25">
      <c r="A36" s="139"/>
      <c r="B36" s="147"/>
      <c r="C36" s="139"/>
      <c r="D36" s="147"/>
      <c r="E36" s="147"/>
      <c r="F36" s="139"/>
      <c r="G36" s="139"/>
      <c r="H36" s="139"/>
      <c r="I36" s="139"/>
      <c r="J36" s="139"/>
    </row>
    <row r="57" spans="1:10" x14ac:dyDescent="0.25">
      <c r="A57" s="139"/>
      <c r="B57" s="147"/>
      <c r="C57" s="139"/>
      <c r="D57" s="147"/>
      <c r="E57" s="147"/>
      <c r="F57" s="139"/>
      <c r="G57" s="139"/>
      <c r="H57" s="139"/>
      <c r="I57" s="139"/>
      <c r="J57" s="139"/>
    </row>
    <row r="58" spans="1:10" x14ac:dyDescent="0.25">
      <c r="A58" s="151"/>
      <c r="B58" s="152"/>
      <c r="C58" s="151"/>
      <c r="D58" s="152"/>
      <c r="E58" s="152"/>
      <c r="F58" s="151"/>
      <c r="G58" s="151"/>
      <c r="H58" s="151"/>
      <c r="I58" s="151"/>
      <c r="J58" s="151"/>
    </row>
  </sheetData>
  <pageMargins left="0.7" right="0.7" top="0.75" bottom="0.75" header="0.51180555555555496" footer="0.51180555555555496"/>
  <pageSetup paperSize="9" firstPageNumber="0" orientation="portrait" horizontalDpi="300" verticalDpi="300"/>
  <drawing r:id="rId1"/>
</worksheet>
</file>

<file path=docProps/app.xml><?xml version="1.0" encoding="utf-8"?>
<Properties xmlns="http://schemas.openxmlformats.org/officeDocument/2006/extended-properties" xmlns:vt="http://schemas.openxmlformats.org/officeDocument/2006/docPropsVTypes">
  <Template/>
  <TotalTime>553</TotalTime>
  <Application>Microsoft Excel</Application>
  <DocSecurity>0</DocSecurity>
  <ScaleCrop>false</ScaleCrop>
  <HeadingPairs>
    <vt:vector size="2" baseType="variant">
      <vt:variant>
        <vt:lpstr>Delovni listi</vt:lpstr>
      </vt:variant>
      <vt:variant>
        <vt:i4>2</vt:i4>
      </vt:variant>
    </vt:vector>
  </HeadingPairs>
  <TitlesOfParts>
    <vt:vector size="2" baseType="lpstr">
      <vt:lpstr>popis</vt:lpstr>
      <vt:lpstr>IZKOP</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JanMakB</dc:creator>
  <dc:description/>
  <cp:lastModifiedBy>Sabina Rupert</cp:lastModifiedBy>
  <cp:revision>2</cp:revision>
  <cp:lastPrinted>2019-06-07T14:07:51Z</cp:lastPrinted>
  <dcterms:created xsi:type="dcterms:W3CDTF">2017-01-20T08:24:00Z</dcterms:created>
  <dcterms:modified xsi:type="dcterms:W3CDTF">2019-07-05T13:07:38Z</dcterms:modified>
  <dc:language>sl-SI</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