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PravnoKadrovskeZadeve\SPKZVodja\splošni sektor\javni razpisi-ja\javni razpisi 2021\Petrovčeva Rodica\"/>
    </mc:Choice>
  </mc:AlternateContent>
  <xr:revisionPtr revIDLastSave="0" documentId="13_ncr:1_{EAB5C8B4-B802-4A9C-83A9-83D280F0C6FE}" xr6:coauthVersionLast="47" xr6:coauthVersionMax="47" xr10:uidLastSave="{00000000-0000-0000-0000-000000000000}"/>
  <bookViews>
    <workbookView xWindow="-120" yWindow="-120" windowWidth="29040" windowHeight="15840" tabRatio="500" xr2:uid="{00000000-000D-0000-FFFF-FFFF00000000}"/>
  </bookViews>
  <sheets>
    <sheet name="prva stran Petrovčeva" sheetId="1" r:id="rId1"/>
    <sheet name="REKAPITULACIJA" sheetId="2" r:id="rId2"/>
    <sheet name="VODOVOD - GV" sheetId="3" r:id="rId3"/>
    <sheet name="VODOVOD - HP" sheetId="4" r:id="rId4"/>
    <sheet name="KANALIZACIJA - GV" sheetId="5" r:id="rId5"/>
    <sheet name="KANALIZACIJA - HP" sheetId="6" r:id="rId6"/>
  </sheets>
  <definedNames>
    <definedName name="Izm_11.005">#REF!</definedName>
    <definedName name="Izm_11.006">#REF!</definedName>
    <definedName name="Izm_11.007">#REF!</definedName>
    <definedName name="Izm_11.009">#REF!</definedName>
    <definedName name="_xlnm.Print_Area" localSheetId="0">'prva stran Petrovčeva'!$A$1:$G$46</definedName>
    <definedName name="_xlnm.Print_Area" localSheetId="1">REKAPITULACIJA!#REF!</definedName>
    <definedName name="_xlnm.Print_Area" localSheetId="2">'VODOVOD - GV'!#REF!</definedName>
    <definedName name="s_Prip_del" localSheetId="0">'prva stran Petrovčeva'!#REF!</definedName>
    <definedName name="s_Prip_del" localSheetId="1">#REF!</definedName>
    <definedName name="s_Prip_del" localSheetId="2">'VODOVOD - GV'!#REF!</definedName>
    <definedName name="s_Prip_del">#REF!</definedName>
    <definedName name="SU_MAT1" localSheetId="0">'prva stran Petrovčeva'!#REF!</definedName>
    <definedName name="SU_MAT1" localSheetId="1">#REF!</definedName>
    <definedName name="SU_MAT1" localSheetId="2">'VODOVOD - GV'!#REF!</definedName>
    <definedName name="SU_MAT1">#REF!</definedName>
    <definedName name="su_mathp" localSheetId="0">'prva stran Petrovčeva'!#REF!</definedName>
    <definedName name="su_mathp" localSheetId="1">#REF!</definedName>
    <definedName name="su_mathp" localSheetId="2">'VODOVOD - GV'!#REF!</definedName>
    <definedName name="su_mathp">#REF!</definedName>
    <definedName name="su_montdela" localSheetId="0">'prva stran Petrovčeva'!#REF!</definedName>
    <definedName name="su_montdela" localSheetId="2">'VODOVOD - GV'!#REF!</definedName>
    <definedName name="su_montdela">#REF!</definedName>
    <definedName name="SU_NABAVAMAT" localSheetId="0">'prva stran Petrovčeva'!#REF!</definedName>
    <definedName name="SU_NABAVAMAT" localSheetId="2">'VODOVOD - GV'!#REF!</definedName>
    <definedName name="SU_NABAVAMAT">#REF!</definedName>
    <definedName name="su_nabhp" localSheetId="0">'prva stran Petrovčeva'!#REF!</definedName>
    <definedName name="su_nabhp" localSheetId="1">#REF!</definedName>
    <definedName name="su_nabhp" localSheetId="2">'VODOVOD - GV'!#REF!</definedName>
    <definedName name="su_nabhp">#REF!</definedName>
    <definedName name="SU_ZEMDELA" localSheetId="0">'prva stran Petrovčeva'!#REF!</definedName>
    <definedName name="SU_ZEMDELA" localSheetId="2">'VODOVOD - GV'!#REF!</definedName>
    <definedName name="SU_ZEMDELA">#REF!</definedName>
    <definedName name="su_zemdela1" localSheetId="0">'prva stran Petrovčeva'!#REF!</definedName>
    <definedName name="su_zemdela1" localSheetId="2">'VODOVOD - GV'!#REF!</definedName>
    <definedName name="su_zemdela1">#REF!</definedName>
    <definedName name="Sub_11" localSheetId="0">'prva stran Petrovčeva'!#REF!</definedName>
    <definedName name="Sub_11" localSheetId="1">#REF!</definedName>
    <definedName name="Sub_11" localSheetId="2">'VODOVOD - GV'!#REF!</definedName>
    <definedName name="Sub_11">#REF!</definedName>
    <definedName name="Sub_12" localSheetId="0">'prva stran Petrovčeva'!#REF!</definedName>
    <definedName name="Sub_12" localSheetId="1">#REF!</definedName>
    <definedName name="Sub_12" localSheetId="2">'VODOVOD - GV'!#REF!</definedName>
    <definedName name="Sub_12">#REF!</definedName>
  </definedName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205" i="5" l="1"/>
  <c r="C92" i="5" l="1"/>
  <c r="C95" i="5" s="1"/>
  <c r="E95" i="5" s="1"/>
  <c r="E133" i="5"/>
  <c r="E105" i="5"/>
  <c r="E64" i="5"/>
  <c r="C51" i="5"/>
  <c r="E51" i="5" s="1"/>
  <c r="E36" i="5"/>
  <c r="E33" i="5"/>
  <c r="G101" i="3"/>
  <c r="G93" i="3"/>
  <c r="G91" i="3"/>
  <c r="G61" i="3"/>
  <c r="G26" i="3"/>
  <c r="G24" i="3"/>
  <c r="G18" i="3"/>
  <c r="G16" i="3"/>
  <c r="G8" i="3"/>
  <c r="G6" i="3"/>
  <c r="E181" i="5"/>
  <c r="C187" i="5"/>
  <c r="E187" i="5" s="1"/>
  <c r="C186" i="5"/>
  <c r="E186" i="5" s="1"/>
  <c r="C185" i="5"/>
  <c r="E185" i="5" s="1"/>
  <c r="E177" i="5"/>
  <c r="C86" i="5"/>
  <c r="E86" i="5" s="1"/>
  <c r="C79" i="5"/>
  <c r="C81" i="5" s="1"/>
  <c r="E67" i="5"/>
  <c r="C60" i="5"/>
  <c r="E60" i="5" s="1"/>
  <c r="C58" i="5"/>
  <c r="E58" i="5" s="1"/>
  <c r="I62" i="6"/>
  <c r="I61" i="6"/>
  <c r="I60" i="6"/>
  <c r="I63" i="6" s="1"/>
  <c r="I64" i="6" s="1"/>
  <c r="I25" i="6" s="1"/>
  <c r="E41" i="2" s="1"/>
  <c r="I54" i="6"/>
  <c r="I53" i="6"/>
  <c r="I52" i="6"/>
  <c r="I51" i="6"/>
  <c r="I50" i="6"/>
  <c r="I49" i="6"/>
  <c r="I48" i="6"/>
  <c r="I47" i="6"/>
  <c r="I40" i="6"/>
  <c r="I39" i="6"/>
  <c r="I38" i="6"/>
  <c r="I37" i="6"/>
  <c r="I36" i="6"/>
  <c r="I35" i="6"/>
  <c r="E202" i="5"/>
  <c r="E199" i="5"/>
  <c r="E196" i="5"/>
  <c r="E193" i="5"/>
  <c r="E191" i="5"/>
  <c r="E170" i="5"/>
  <c r="E167" i="5"/>
  <c r="E164" i="5"/>
  <c r="E160" i="5"/>
  <c r="E158" i="5"/>
  <c r="E154" i="5"/>
  <c r="E150" i="5"/>
  <c r="E146" i="5"/>
  <c r="E145" i="5"/>
  <c r="E144" i="5"/>
  <c r="E143" i="5"/>
  <c r="E140" i="5"/>
  <c r="E139" i="5"/>
  <c r="E138" i="5"/>
  <c r="E137" i="5"/>
  <c r="E136" i="5"/>
  <c r="E135" i="5"/>
  <c r="E134" i="5"/>
  <c r="E132" i="5"/>
  <c r="E129" i="5"/>
  <c r="E125" i="5"/>
  <c r="E121" i="5"/>
  <c r="E119" i="5"/>
  <c r="E115" i="5"/>
  <c r="E113" i="5"/>
  <c r="E102" i="5"/>
  <c r="E89" i="5"/>
  <c r="E76" i="5"/>
  <c r="E73" i="5"/>
  <c r="E70" i="5"/>
  <c r="E46" i="5"/>
  <c r="E39" i="5"/>
  <c r="E30" i="5"/>
  <c r="E27" i="5"/>
  <c r="I71" i="4"/>
  <c r="I70" i="4"/>
  <c r="I69" i="4"/>
  <c r="I68" i="4"/>
  <c r="I60" i="4"/>
  <c r="I59" i="4"/>
  <c r="I57" i="4"/>
  <c r="I56" i="4"/>
  <c r="I55" i="4"/>
  <c r="I54" i="4"/>
  <c r="I53" i="4"/>
  <c r="I45" i="4"/>
  <c r="I44" i="4"/>
  <c r="I43" i="4"/>
  <c r="I42" i="4"/>
  <c r="I41" i="4"/>
  <c r="I40" i="4"/>
  <c r="I39" i="4"/>
  <c r="I38" i="4"/>
  <c r="I37" i="4"/>
  <c r="I36" i="4"/>
  <c r="I35" i="4"/>
  <c r="I34" i="4"/>
  <c r="G112" i="3"/>
  <c r="G111" i="3"/>
  <c r="G110" i="3"/>
  <c r="G108" i="3"/>
  <c r="G107" i="3"/>
  <c r="G106" i="3"/>
  <c r="G105" i="3"/>
  <c r="G104" i="3"/>
  <c r="G103" i="3"/>
  <c r="G102" i="3"/>
  <c r="G98" i="3"/>
  <c r="G97" i="3"/>
  <c r="G96" i="3"/>
  <c r="G95" i="3"/>
  <c r="G94" i="3"/>
  <c r="G92" i="3"/>
  <c r="G90" i="3"/>
  <c r="G89" i="3"/>
  <c r="G88" i="3"/>
  <c r="G87" i="3"/>
  <c r="G83" i="3"/>
  <c r="G82" i="3"/>
  <c r="G79" i="3"/>
  <c r="G78" i="3"/>
  <c r="G77" i="3"/>
  <c r="G67" i="3"/>
  <c r="G66" i="3"/>
  <c r="G65" i="3"/>
  <c r="G64" i="3"/>
  <c r="G63" i="3"/>
  <c r="G62" i="3"/>
  <c r="G60" i="3"/>
  <c r="G59" i="3"/>
  <c r="G58" i="3"/>
  <c r="G57" i="3"/>
  <c r="G56" i="3"/>
  <c r="G55" i="3"/>
  <c r="G54" i="3"/>
  <c r="G47" i="3"/>
  <c r="G46" i="3"/>
  <c r="G45" i="3"/>
  <c r="G44" i="3"/>
  <c r="G43" i="3"/>
  <c r="G42" i="3"/>
  <c r="G41" i="3"/>
  <c r="G40" i="3"/>
  <c r="G39" i="3"/>
  <c r="G38" i="3"/>
  <c r="G30" i="3"/>
  <c r="G29" i="3"/>
  <c r="G28" i="3"/>
  <c r="G27" i="3"/>
  <c r="G25" i="3"/>
  <c r="G23" i="3"/>
  <c r="G22" i="3"/>
  <c r="G21" i="3"/>
  <c r="G20" i="3"/>
  <c r="G19" i="3"/>
  <c r="G17" i="3"/>
  <c r="G15" i="3"/>
  <c r="G14" i="3"/>
  <c r="G13" i="3"/>
  <c r="G12" i="3"/>
  <c r="G11" i="3"/>
  <c r="G9" i="3"/>
  <c r="G7" i="3"/>
  <c r="I41" i="6" l="1"/>
  <c r="I42" i="6" s="1"/>
  <c r="I21" i="6" s="1"/>
  <c r="E39" i="2" s="1"/>
  <c r="I55" i="6"/>
  <c r="I72" i="4"/>
  <c r="I61" i="4"/>
  <c r="I62" i="4" s="1"/>
  <c r="I23" i="4" s="1"/>
  <c r="E22" i="2" s="1"/>
  <c r="I46" i="4"/>
  <c r="I47" i="4" s="1"/>
  <c r="I21" i="4" s="1"/>
  <c r="I73" i="4"/>
  <c r="G10" i="3"/>
  <c r="G31" i="3" s="1"/>
  <c r="G32" i="3" s="1"/>
  <c r="E13" i="2" s="1"/>
  <c r="E172" i="5"/>
  <c r="E13" i="5" s="1"/>
  <c r="E32" i="2" s="1"/>
  <c r="E107" i="5"/>
  <c r="E11" i="5" s="1"/>
  <c r="E31" i="2" s="1"/>
  <c r="C53" i="5"/>
  <c r="E53" i="5" s="1"/>
  <c r="E179" i="5"/>
  <c r="C184" i="5"/>
  <c r="E184" i="5" s="1"/>
  <c r="E178" i="5"/>
  <c r="C83" i="5"/>
  <c r="E83" i="5" s="1"/>
  <c r="E180" i="5"/>
  <c r="E41" i="5"/>
  <c r="E7" i="5" s="1"/>
  <c r="E29" i="2" s="1"/>
  <c r="G68" i="3"/>
  <c r="G69" i="3" s="1"/>
  <c r="E15" i="2" s="1"/>
  <c r="G48" i="3"/>
  <c r="G49" i="3" s="1"/>
  <c r="E14" i="2" s="1"/>
  <c r="I56" i="6"/>
  <c r="I23" i="6" s="1"/>
  <c r="E81" i="5"/>
  <c r="E92" i="5"/>
  <c r="G115" i="3"/>
  <c r="G116" i="3"/>
  <c r="I27" i="6" l="1"/>
  <c r="I5" i="6" s="1"/>
  <c r="I9" i="6" s="1"/>
  <c r="E40" i="2"/>
  <c r="E43" i="2" s="1"/>
  <c r="I74" i="4"/>
  <c r="I25" i="4" s="1"/>
  <c r="E23" i="2" s="1"/>
  <c r="E21" i="2"/>
  <c r="G117" i="3"/>
  <c r="E16" i="2" s="1"/>
  <c r="E97" i="5"/>
  <c r="E208" i="5" s="1"/>
  <c r="E210" i="5" s="1"/>
  <c r="E15" i="5" s="1"/>
  <c r="I12" i="6" l="1"/>
  <c r="I14" i="6" s="1"/>
  <c r="E25" i="2"/>
  <c r="I27" i="4"/>
  <c r="I5" i="4" s="1"/>
  <c r="I9" i="4" s="1"/>
  <c r="I12" i="4" s="1"/>
  <c r="I14" i="4" s="1"/>
  <c r="E9" i="5"/>
  <c r="E30" i="2" s="1"/>
  <c r="E18" i="2"/>
  <c r="E33" i="2"/>
  <c r="E17" i="5" l="1"/>
  <c r="E35" i="2"/>
  <c r="E46" i="2" s="1"/>
  <c r="E48" i="2" s="1"/>
  <c r="E50" i="2" s="1"/>
</calcChain>
</file>

<file path=xl/sharedStrings.xml><?xml version="1.0" encoding="utf-8"?>
<sst xmlns="http://schemas.openxmlformats.org/spreadsheetml/2006/main" count="719" uniqueCount="390">
  <si>
    <t xml:space="preserve">POPIS DEL S PREDIZMERAMI IN PREDRAČUNOM </t>
  </si>
  <si>
    <t>PROJEKT:</t>
  </si>
  <si>
    <t>INVESTICIJSKO VZDRŽEVANJE VODOVODA IN KANALIZACIJE V DOMŽALAH</t>
  </si>
  <si>
    <t>OBJEKT:</t>
  </si>
  <si>
    <t>VODOVOD IN KANALIZACIJA</t>
  </si>
  <si>
    <t>Vodovod in kanalizacija po Petrovčevi ulici</t>
  </si>
  <si>
    <t xml:space="preserve"> </t>
  </si>
  <si>
    <t>OBČINA DOMŽALE</t>
  </si>
  <si>
    <t>Ljubljanska cesta 69</t>
  </si>
  <si>
    <t>1230 DOMŽALE</t>
  </si>
  <si>
    <t>POOBL. INVESTITOR:</t>
  </si>
  <si>
    <t>Prodnik d.o.o.</t>
  </si>
  <si>
    <t>Savska 34</t>
  </si>
  <si>
    <t>REKAPITULACIJA</t>
  </si>
  <si>
    <t>GRADBENA DELA</t>
  </si>
  <si>
    <t>EUR</t>
  </si>
  <si>
    <t>RUŠITEV CESTIŠČA IN PONOVNA VZPOSTAVITEV</t>
  </si>
  <si>
    <t>MONTAŽNA DELA</t>
  </si>
  <si>
    <t>NABAVA MATERIALA</t>
  </si>
  <si>
    <t>VODOVOD  skupaj</t>
  </si>
  <si>
    <t>VODOVODNI HIŠNI PRIKLJUČKI  skupaj</t>
  </si>
  <si>
    <t>KANALIZACIJA</t>
  </si>
  <si>
    <t>PRIPRAVLJALNA DELA</t>
  </si>
  <si>
    <t>ZEMELJSKA DELA</t>
  </si>
  <si>
    <t>ZIDARSKA DELA</t>
  </si>
  <si>
    <t>ZAKLJUČNA DELA</t>
  </si>
  <si>
    <t>KANALIZACIJA skupaj</t>
  </si>
  <si>
    <t>KANALIZACIJSKI HIŠNI PRIKLJUČKI  skupaj</t>
  </si>
  <si>
    <t>SKUPAJ V EUR (BREZ DDV)</t>
  </si>
  <si>
    <t>DDV</t>
  </si>
  <si>
    <t>SKUPAJ V EUR (Z DDV)</t>
  </si>
  <si>
    <t>postavka</t>
  </si>
  <si>
    <t>opis dela</t>
  </si>
  <si>
    <t>enota mere</t>
  </si>
  <si>
    <t>količina</t>
  </si>
  <si>
    <t>cena/enoto</t>
  </si>
  <si>
    <t>cena</t>
  </si>
  <si>
    <t>1.0 GRADBENA DELA DELA</t>
  </si>
  <si>
    <t xml:space="preserve">OP.upoštevano  z rušitvijo Jarške ceste in uvozov k vrstnim hišam v celotni širini, ter vzpostavitev cestišča v prvotno stanje. </t>
  </si>
  <si>
    <t>1.1</t>
  </si>
  <si>
    <t>Zakoličenje osi cevovoda z zavarovanjem osi, oznako horizontalnih in vertikalnih lomov, oznako vozlišč, odcepov in zakoličba mesta prevezave na obstoječi cevovod. Postavitev 11 gradbenih profilov na vzpostavljeno os trase cevovoda ter določitev nivoja za merjenje globine izkopa in polaganje cevovoda. Obračun za 1 m1.</t>
  </si>
  <si>
    <t>m1</t>
  </si>
  <si>
    <t>1.2</t>
  </si>
  <si>
    <t>kos</t>
  </si>
  <si>
    <t>1.3</t>
  </si>
  <si>
    <t>Geodetski posnetek izvedenega stanja vodovoda in vris v kataster. En izvod posnetka v Gauss-Krugerjevem sistemu oz.veljavnem sistemu se odda v elektronski obliki. Izdelava geodetskega načrta po zahtevi upravljalca vodovoda in gradbeni zakonodaji. Obračun za 1 m1 glavnega voda.</t>
  </si>
  <si>
    <t>1.4</t>
  </si>
  <si>
    <t>1.5</t>
  </si>
  <si>
    <t>1.6</t>
  </si>
  <si>
    <t>1.7</t>
  </si>
  <si>
    <t>m3</t>
  </si>
  <si>
    <t>1.8</t>
  </si>
  <si>
    <t>1.9</t>
  </si>
  <si>
    <t>Odvoz odkopanega materiala  na trajno lastno gradbeno deponijo z nakladanjem na kamion, razkladanjem, razgrinjanjem, planiranjem in utrjevanjem v slojih po 50 cm, vključno stroški deponije.</t>
  </si>
  <si>
    <t>1.10</t>
  </si>
  <si>
    <t>Dovoz odkopanega materiala na začasno gradbeno deponijo  z nakladanjem na kamion, razkladanjem, razgrinjanjem, planiranjem in utrjevanjem v slojih po 50 cm, vključno stroški deponije. Obračun za 1 m3.</t>
  </si>
  <si>
    <t>1.11</t>
  </si>
  <si>
    <t>Planiranje dna izkopa z natančnostjo ± 3 cm in utrditev do potrebne zbitosti (Ev2 ≥ 20 MPa).</t>
  </si>
  <si>
    <t>m2</t>
  </si>
  <si>
    <t>1.12</t>
  </si>
  <si>
    <t>Nabava in dobava peščenega materiala gr. 0.02-16 mm oziroma po navodilih proizvajalca cevi ter izdelava nasipa za izravnavo dna jarka deb. 10 cm, s planiranjem in utrjevanjem do 95% trdnosti po standardnem Proktorjevem postopku. Obračun za 1 m3.</t>
  </si>
  <si>
    <t>1.13</t>
  </si>
  <si>
    <t>Nabava in dobava peščenega materiala gr. 0.02-16 mm oz.po zahtevah proizvajalca cevi  ter izdelava nasipa do 20 cm nad temenom vodovodne cevi. Na peščeno posteljico se izvede 3-5 cm deb. ležišče cevi. Obsip cevi se izvaja v slojih po 20 cm, istočasno na obeh straneh cevi z utrjevanjem do 95% trdnosti po standardnem Proktorjevem postopku. Paziti je potrebno, da se cev ne premakne iz ležišča.
Obračun za 1 m3.</t>
  </si>
  <si>
    <t>1.14</t>
  </si>
  <si>
    <t>Zasip z obstoječim nekoherentnim materialom oz s tamponom  do višine potrebne za končno ureditev terena- do globine 0,5 m pod nivojem asfalta, s komprimiranjem v slojih deb. 20 cm. Obračun za 1m3 izvedenega zasipa.</t>
  </si>
  <si>
    <t>1.15</t>
  </si>
  <si>
    <t>Nabava in dobava tamponskega drobljenca frakcije 0,02 - 100 mm za zasip do višine potrebne za dokončno ureditev terena, to je do globine 0,5 m pod nivojem asfalta, vključno s komprimiranjem v slojih debeline 20 cm. 
Obračun za 1 m3 izvedenega zasipa.</t>
  </si>
  <si>
    <t>1.16</t>
  </si>
  <si>
    <t xml:space="preserve">Nabava in dobava gramoza frakcije 0.02-32 mm in izdelava zgornjega ustroja asfaltne ceste v deb. 40 cm z začasnim zasipom do terena, s komprimiranjem v slojih deb. 20 cm.
Obračun za 1 m3 </t>
  </si>
  <si>
    <t>1.17</t>
  </si>
  <si>
    <t xml:space="preserve">Dvig ali spust obstoječih LTŽ pokrovov na cesti in pločniku (telekom, elektro, kanalizacija) na višino, v ceni so zajeta vsa potrebna dela in material. </t>
  </si>
  <si>
    <t>1.18</t>
  </si>
  <si>
    <t>Črpanje vode za zavarovanje gradbene jame, do 5 l/s
Obračun za 1 uro.</t>
  </si>
  <si>
    <t>1.19</t>
  </si>
  <si>
    <t>Obbetoniranje odcepov, hidrantov, odzračevalnih garnitur, lokov in podbetoniranje NL elementov v jaških, s porabo betona do 0.15-0.20 m3/kos. Obračun za 1 obbetoniranje.</t>
  </si>
  <si>
    <t>1.20</t>
  </si>
  <si>
    <t>Zavarovanje nastavkov za zasune, odzračevalne garniture in hidrante z betonskimi montažnimi podložnimi ploščami, ter namestitev cestnih kap na končno niveleto terena ali cestišča. Obračun za 1 kos.</t>
  </si>
  <si>
    <t>1.21</t>
  </si>
  <si>
    <t>Nabava in obbetoniranje drogov signalnih tablic za oznako podzemnih hidrantov, odzračevalnih garnitur in zasunov. Stebrički so iz jeklenih cevi d 40 mm, višine 1800 mm. Poraba bet. do 0.15 m3/kos. Obračun za 1 kos.</t>
  </si>
  <si>
    <t>1.22</t>
  </si>
  <si>
    <t>Križanje projektiranega vodovoda s priključki z ostalimi komunalnimi vodi brez zaščitne cevi. Vmesni prostor se zapolni s peščenim materialom na dolžini 2 m. Izkop na mestu križanja se izvaja ročno pod nadzorom upravljalca komunalnega voda. Vzdolžno varovanje komunalnega  voda. Obračun za 1 križanje.</t>
  </si>
  <si>
    <t>1.23</t>
  </si>
  <si>
    <t>Vzdrževanje makadamskega vozišča z dosipom materiala pred  dokončno ureditvijo vozišča. Izvedba vsakodnevno za čas gradnje vodovoda.</t>
  </si>
  <si>
    <t>1.24</t>
  </si>
  <si>
    <t>GRADBENA DELA za javni vodovod V-1</t>
  </si>
  <si>
    <t>2.0 RUŠITEV CESTIŠČA IN POVRNITEV V PRVOTNO STANJE</t>
  </si>
  <si>
    <t>2.0</t>
  </si>
  <si>
    <t>Odrez asfaltnega cestišča debeline do 15 cm, širine 2,5 m, pod strokovnim nadzorom upravljalca ceste.</t>
  </si>
  <si>
    <t>2.1</t>
  </si>
  <si>
    <t xml:space="preserve">Rušenje asfaltnega cestišča debeline do 15 cm v potrebni širini, z zarezom, nakladanjem, razkladanjem ter odvozom na trajno gradbeno deponijo s plačilom deponije pod strokovnim nadzorom upravljalca ceste. </t>
  </si>
  <si>
    <t>2.2</t>
  </si>
  <si>
    <t>2.3</t>
  </si>
  <si>
    <t>Rušenje betonskih robnikov z nakladanjem na kamion in odvozom na stalno lastno deponijo, vključno z manipulativnimi stroški in stroški deponije. Dobava in vgradnja novih betonskih robnikov 15/25/100, 15/25/25, 15/25/33 ter postavitev v beton C16/20 s porabo 0,15 m3/m' in zalivanje stikov s cementno malto.
Obračun za m'.</t>
  </si>
  <si>
    <t>2.4</t>
  </si>
  <si>
    <t>Asfaltiranje cestišča z nosilnim slojem AC 22 base B 70/100 A4 v debelini 6 cm. Izvedba po zahtevi upravljalca ceste in dovoljenja za poseg v cestišče. Cena zajema material, delo, brizg z emulzijo in premaz vseh stikov z dilaplastom.
Obračun za 1 m2.</t>
  </si>
  <si>
    <t>2.5</t>
  </si>
  <si>
    <t>Asfaltiranje cestišča z obrabno-zapornim slojem AC 8 surf B 70/100 A4 v debelini 3 cm. Izvedba po zahtevi upravljalca ceste in dovoljenja za poseg v cestišče. Cena zajema material, delo, brizg z emulzijo in premaz vseh stikov z dilaplastom.
Obračun za 1 m2.</t>
  </si>
  <si>
    <t>2.6</t>
  </si>
  <si>
    <t>2.7</t>
  </si>
  <si>
    <t>2.8</t>
  </si>
  <si>
    <t>2.9</t>
  </si>
  <si>
    <t>2.10</t>
  </si>
  <si>
    <t>RUŠITEV CESTIŠČA IN POVRNITEV V PRVOTNO STANJE</t>
  </si>
  <si>
    <t>Prenos, spuščanje in polaganje vseh cevi v jarek in montaža ter poravnanje v vertikalni in horizontalni smeri. Obračun za 1 m1.</t>
  </si>
  <si>
    <t>Demontaža obstoječih cevi pri priključitvah novih in ukinitvah,  vključno z rezanjem cevi, začasnim zapiranjem ventilov na obst. cevi, zapora vodooskrbe. Demontaža obst. cestnih kap z označevalnimi tablicami ukinjenih zasunov, hidrantov. Odvoz demontiranih delov, tudi cele dolžine ukinjene cevi , na trajno deponijo, vključno s stroški deponije.</t>
  </si>
  <si>
    <t>Prenos, spuščanje in montaža NL fazonskih kosov.</t>
  </si>
  <si>
    <t>Prenos, spuščanje in montaža zasunov z vgradno garnituro in cestno kapo s podložko. Obračun za 1 kos.</t>
  </si>
  <si>
    <t>Prenos, spuščanje in montaža podtalnega ali nadtalnega hidranta s cestno kapo s podložko . Obračun za 1 kos.</t>
  </si>
  <si>
    <t>Prenos, spuščanje in montaža zobčastih spojk.</t>
  </si>
  <si>
    <t>Izvedba tlačnega preizkusa cevovoda skladno s standardi in zahtevami upravljalca vodovoda, za cevovode do DN 250 po EN 805. Obračun za 1 m1.</t>
  </si>
  <si>
    <t>Dezinfekcija cevovoda pred izvedbo prevezav in vključitvijo v obratovanje, za cevovode do DN 200. Postavka vključuje izpiranje cevovoda in pridobitev atesta ustreznosti kvalitete vode. Obračun za 1 m1.</t>
  </si>
  <si>
    <t>Nabava in polaganje označevalnega traku  nad vodovodnimi cevmi. Obračun za 1 m1.</t>
  </si>
  <si>
    <t>Nabava, dobava in montaža tablic za označevanje nadtalnih hidrantov, zračnikov in zasunov. Obračun za1  kos.</t>
  </si>
  <si>
    <t>skupaj</t>
  </si>
  <si>
    <t>V ceni NL cevi so všteta potrebna standardna tesnila in Vi tesnila.</t>
  </si>
  <si>
    <t>CEVI:  SIST EN 545:2010</t>
  </si>
  <si>
    <t>NL cev STD standard spoj, L=6 m. DN 100</t>
  </si>
  <si>
    <t>NL cev STD Vi spoj, L=6 m. DN 100</t>
  </si>
  <si>
    <t>NL cev, vmesni ravni kos, L = 1 m, DN 100</t>
  </si>
  <si>
    <t>Vodovodna PE cev tip 100 d 63 mm, PN 16 bar</t>
  </si>
  <si>
    <t>Vodovodne cevi PE 100 d 90x8,2 mm</t>
  </si>
  <si>
    <t>NL FAZONSKI KOSI:</t>
  </si>
  <si>
    <t>v ceni NL fazonskih kosov na obojko, prirobico, spojnih kosov in armatur je vštet tudi ves vijačni material , medprirobnična tesnila in tesnila za sidranje</t>
  </si>
  <si>
    <t>E kos, DN 100, PN 16</t>
  </si>
  <si>
    <t>F kos z vrtljivo prirobnico, DN 100, PN 16</t>
  </si>
  <si>
    <t>N kos, DN 80, PN 16</t>
  </si>
  <si>
    <t>T kos z vrtljivo prirobnico, DN 100x100, PN 16</t>
  </si>
  <si>
    <t>T kos z vrtljivo prirobnico, DN 100x50, PN 16</t>
  </si>
  <si>
    <t>FF kos z vrtljivo prirobnico, DN 80/600, PN 16</t>
  </si>
  <si>
    <t>MMA kos, Vi spoj, DN 100x80, PN 16</t>
  </si>
  <si>
    <t>MMQ kos 90°, Vi spoj, DN 100, PN 16</t>
  </si>
  <si>
    <t>MMK 22°, PN 16, DN 100</t>
  </si>
  <si>
    <t>MMK 45°, PN 16, DN 100</t>
  </si>
  <si>
    <t>MMA, PN 16, DN 100/80</t>
  </si>
  <si>
    <t>T kos z vrtljivo prirobnico, DN 100x80, PN 16</t>
  </si>
  <si>
    <t>VODOVODNE ARMATURE</t>
  </si>
  <si>
    <t>Podtalni hidrant iz GGG 400 z letečo prirobnico in vgradno dolžino 1,0 m, DN 80 (skladen z SIST EN 14339:2005).</t>
  </si>
  <si>
    <t>EV Zasun DN 80, PN 16,  kratka izvedba, s teleskopsko vgradilno garnituro (1,3-2,0 m), cestno kapo in montažno podložno ploščo</t>
  </si>
  <si>
    <t>EV Zasun DN 50, PN 16,  kratka izvedba, s teleskopsko vgradilno garnituro (1,3-2,0 m), cestno kapo in montažno podložno ploščo</t>
  </si>
  <si>
    <t>EV Zasun DN 100, PN 16,  kratka izvedba, s teleskopsko vgradilno garnituro (1,3-2,0 m), cestno kapo in montažno podložno ploščo</t>
  </si>
  <si>
    <t>SPOJNI KOSI</t>
  </si>
  <si>
    <t>Univerzalna spojka DN 100 PN 16</t>
  </si>
  <si>
    <t>OSTALO</t>
  </si>
  <si>
    <t>NABAVA VODOVODNEGA MATERIALA</t>
  </si>
  <si>
    <t>SKUPNA REKAPITULACIJA:</t>
  </si>
  <si>
    <t>VODOVODNI HP PETROVČEVA</t>
  </si>
  <si>
    <t>€</t>
  </si>
  <si>
    <t>SKUPAJ:</t>
  </si>
  <si>
    <t>DDV 22 %</t>
  </si>
  <si>
    <t>SKUPAJ BRUTO:</t>
  </si>
  <si>
    <t>C: REKAPITULACIJA HIŠNI PRIKLJUČKI</t>
  </si>
  <si>
    <t>1. ZEMELJSKA DELA</t>
  </si>
  <si>
    <t>2. MONTAŽNA DELA</t>
  </si>
  <si>
    <t>3. NABAVA MATERIALA</t>
  </si>
  <si>
    <t>SKUPAJ</t>
  </si>
  <si>
    <r>
      <rPr>
        <sz val="10"/>
        <color rgb="FF000000"/>
        <rFont val="Arial Narrow"/>
        <family val="2"/>
        <charset val="1"/>
      </rPr>
      <t>m</t>
    </r>
    <r>
      <rPr>
        <vertAlign val="superscript"/>
        <sz val="10"/>
        <color rgb="FF000000"/>
        <rFont val="Arial Narrow"/>
        <family val="2"/>
        <charset val="1"/>
      </rPr>
      <t>1</t>
    </r>
  </si>
  <si>
    <r>
      <rPr>
        <sz val="10"/>
        <color rgb="FF000000"/>
        <rFont val="Arial Narrow"/>
        <family val="2"/>
        <charset val="1"/>
      </rPr>
      <t xml:space="preserve">Izdelava </t>
    </r>
    <r>
      <rPr>
        <b/>
        <sz val="10"/>
        <color rgb="FF000000"/>
        <rFont val="Arial Narrow"/>
        <family val="2"/>
        <charset val="1"/>
      </rPr>
      <t>vodenega podboja</t>
    </r>
    <r>
      <rPr>
        <sz val="10"/>
        <color rgb="FF000000"/>
        <rFont val="Arial Narrow"/>
        <family val="2"/>
        <charset val="1"/>
      </rPr>
      <t xml:space="preserve"> z dobavo zaščitne cevi </t>
    </r>
    <r>
      <rPr>
        <b/>
        <sz val="10"/>
        <color rgb="FF000000"/>
        <rFont val="Arial Narrow"/>
        <family val="2"/>
        <charset val="1"/>
      </rPr>
      <t>PE 63</t>
    </r>
    <r>
      <rPr>
        <sz val="10"/>
        <color rgb="FF000000"/>
        <rFont val="Arial Narrow"/>
        <family val="2"/>
        <charset val="1"/>
      </rPr>
      <t xml:space="preserve"> vključno z vsemi potrebnimi deli in izkopom jame za vrtalno garnituro in obeh straneh podboja.
Obračun za </t>
    </r>
    <r>
      <rPr>
        <b/>
        <sz val="10"/>
        <color rgb="FF000000"/>
        <rFont val="Arial Narrow"/>
        <family val="2"/>
        <charset val="1"/>
      </rPr>
      <t>1 m'</t>
    </r>
    <r>
      <rPr>
        <sz val="10"/>
        <color rgb="FF000000"/>
        <rFont val="Arial Narrow"/>
        <family val="2"/>
        <charset val="1"/>
      </rPr>
      <t>.</t>
    </r>
  </si>
  <si>
    <t>ZEMELJSKA DELA HIŠNI PRIKLJUČKI</t>
  </si>
  <si>
    <t xml:space="preserve">kos </t>
  </si>
  <si>
    <t>MONTAŽNA DELA HIŠNI PRIKLJUČKI</t>
  </si>
  <si>
    <t>3.1</t>
  </si>
  <si>
    <t>3.2</t>
  </si>
  <si>
    <t>3.4</t>
  </si>
  <si>
    <t>3.5</t>
  </si>
  <si>
    <t>3.7</t>
  </si>
  <si>
    <t>3.10</t>
  </si>
  <si>
    <t>3.13</t>
  </si>
  <si>
    <t>3.14</t>
  </si>
  <si>
    <t>3.15</t>
  </si>
  <si>
    <t>NABAVA VODOVODNEGA MATERIALA HP</t>
  </si>
  <si>
    <t>REKAPITULACIJA KANALIZACIJA</t>
  </si>
  <si>
    <t>A.</t>
  </si>
  <si>
    <t>I.</t>
  </si>
  <si>
    <t>Pripravljalna dela</t>
  </si>
  <si>
    <t>II.</t>
  </si>
  <si>
    <t>Zemeljska dela</t>
  </si>
  <si>
    <t>III.</t>
  </si>
  <si>
    <t>Zidarska dela</t>
  </si>
  <si>
    <t>IV.</t>
  </si>
  <si>
    <t>Kanalizacija</t>
  </si>
  <si>
    <t>V.</t>
  </si>
  <si>
    <t>Zaključna in nepredvidena dela</t>
  </si>
  <si>
    <t>KANALIZACIJA SKUPAJ EUR:</t>
  </si>
  <si>
    <t>OP: Upoštevana rušitev ceste in povrnitev v prvotno stanje v vodovodu</t>
  </si>
  <si>
    <t>Zakoličba osi kanalizacije z zavarovanjem osi, oznako jaškov in priključkov</t>
  </si>
  <si>
    <t>m</t>
  </si>
  <si>
    <t>Zavarovanje točk na lomih in križanjih.</t>
  </si>
  <si>
    <t>Postavljanje prečnih profilov na mestih jaškov.</t>
  </si>
  <si>
    <t>Rušenje jaškov DN 1000 mm, LTŽ pokrovov DN 600 mm skupaj z AB naležno ploščo - okvirjem,  z odvozom na deponijo do 12 km.</t>
  </si>
  <si>
    <t>Zaplavitev kanala do DN 400 mm z litim betonom (velja za odseke, ki se ne rušijo zaradi izgradnje novega kanala) )</t>
  </si>
  <si>
    <t>Pripravljalna dela skupaj:</t>
  </si>
  <si>
    <t>Ročni izkop humusa debeline do 20 cm z odmetom na rob jarka</t>
  </si>
  <si>
    <t>Strojni izkop kanalskega jarka širine do 2,0 m, globine do 3 m, s pravilnim odsekovanjem stranic in nakladanjem na kamion</t>
  </si>
  <si>
    <t>a) od tega III ktg - 90%</t>
  </si>
  <si>
    <t>b) IV ktg 10 %</t>
  </si>
  <si>
    <t>Ročni izkop kanalskega jarka na mestih križanj  z obstoječimi komunalnimi vodi  in nakladanjem na kamion</t>
  </si>
  <si>
    <t>a) od tega III ktg - 90 %</t>
  </si>
  <si>
    <t>b) od tega IV ktg 10 %</t>
  </si>
  <si>
    <t>Razpiranje jarka v območju, kjer je to pogojeno z bližino ostalih komunalnih vodov oz. kjer geološke razmere to zahtevajo - po navodilih nadzornega geomehanika</t>
  </si>
  <si>
    <t>Razpiranje se vrši s pomočjo Crinx ali enakovrednih montažnih opažev</t>
  </si>
  <si>
    <t>Planiranje dna jarka na točnost +- 1 cm v terenu III. kat</t>
  </si>
  <si>
    <t>Črpanje vode v primeru deževnega vremena, obračun po dejanskih stroških</t>
  </si>
  <si>
    <t>ur</t>
  </si>
  <si>
    <t>Dobava in polaganje peščene posteljice iz sejanega peska 0-8 mm. v deb. 15 cm, kompletno s prevozom, premetavanjem v jarek, planiranjem,  podbijanjem cevi in lahkim utrjevanjem.</t>
  </si>
  <si>
    <t>Obsip ob in nad cevjo iz sejanega peska 0-8 mm, kompletno s prevozom, premetavanjem v jarek, planiranjem,  podbijanjem cevi in lahkim utrjevanjem.</t>
  </si>
  <si>
    <t>Zasip jarka s tamponskim materialom, skupaj z  utrjevanjem v plasteh po 20 cm</t>
  </si>
  <si>
    <t>a). strojno zasipavanje 99 %</t>
  </si>
  <si>
    <t>b). ročno zasipavanje 1 %</t>
  </si>
  <si>
    <t>Odvoz izkopanega materiala s transportom do 18 km, razkladanjem, razprostiranjem na deponiji, vključno s stroški deponije</t>
  </si>
  <si>
    <t>Dobava in vgradnja zgornjega sloja - posteljice v deb 30 cm, v širini ceste na celotni trasi kanala na Petrovčevi ulici, s komprimiranjem in uvaljanjem</t>
  </si>
  <si>
    <t>Ponovno razprostiranje začasno deponiranega humusa.</t>
  </si>
  <si>
    <t>Zatravitev, gnojenje in zalivanje humusiranih površin</t>
  </si>
  <si>
    <t>Zemeljska dela skupaj:</t>
  </si>
  <si>
    <t>Zavarovanje jaškov proti dvigu zaradi podtalnice  z betonom C 16/20  (cca 0,30 m3/kos)</t>
  </si>
  <si>
    <t>kom</t>
  </si>
  <si>
    <t xml:space="preserve">Dodatek za križanje z drugimi komunalnimi vodi </t>
  </si>
  <si>
    <t>Zidarska dela skupaj:</t>
  </si>
  <si>
    <t>Rezanje obstoječih kanalizacijskih cevi , z obdelavo odrezanega kosa cevi</t>
  </si>
  <si>
    <t>BC DN 400</t>
  </si>
  <si>
    <t>DN 160</t>
  </si>
  <si>
    <t>Dobava, transport, polaganje, stikovanje in vodotesno spajanje POL cevi iz armiranega poliestra (GRP) skupaj s tesnili, nazivne togosti min 10.000 N/m2, izdelane po SIST EN 14.364., polaganje na pesek in obsip s peskom</t>
  </si>
  <si>
    <t>POL cevi DN 400 mm</t>
  </si>
  <si>
    <t>POL cevi iz armiranega poliestra (GRP) DN 300 mm</t>
  </si>
  <si>
    <t>Dobava, transport, polaganje, stikovanje in vodotesno spajanje PVC U cevi, brez polniL, klase SN - 8, polnostenske, izdelane po DIN EN 1401-1, polaganje na pesek in obsip s peskom</t>
  </si>
  <si>
    <t>PVC UK DN 250 mm</t>
  </si>
  <si>
    <t>PVC UK d200 mm</t>
  </si>
  <si>
    <t>Dobava, transport, polaganje, stikovanje in vodotesno spajanje PVC fazonskih kosov</t>
  </si>
  <si>
    <t>odcepni kos d250 / d200 /45 kos</t>
  </si>
  <si>
    <t>odcepni kos d250 / d160 /45 kos</t>
  </si>
  <si>
    <t>PVC koleno 250/45 UK kos</t>
  </si>
  <si>
    <t>PVC koleno 160/45 UK kos</t>
  </si>
  <si>
    <t>PVC drsna spojka d 315 UK kos</t>
  </si>
  <si>
    <t>PVC drsna spojka d 250 UK kos</t>
  </si>
  <si>
    <t>PVC drsna spojka d 200 UK kos</t>
  </si>
  <si>
    <t>PVC drsna spojka d 160 UK kos</t>
  </si>
  <si>
    <t>Dobava, transport, polaganje, stikovanje in vodotesno spajanje sedlastih priključkov na GPR cev z rezanjem odprtine in laminiranjem stika</t>
  </si>
  <si>
    <t xml:space="preserve"> DN 400 / d200 /45 kos</t>
  </si>
  <si>
    <t xml:space="preserve"> DN 400 / d160 /45 kos</t>
  </si>
  <si>
    <t xml:space="preserve"> DN 315 / d250 /45 kos</t>
  </si>
  <si>
    <t xml:space="preserve"> DN 315 / d160 /45 kos</t>
  </si>
  <si>
    <t>Izdelava vodotesnega stika med obstoječo in novo cevjo z laminiranjem stika in polnim obbetoniranjem.</t>
  </si>
  <si>
    <t>dolvodna  - gorvodna cev</t>
  </si>
  <si>
    <t>POL DN 400 - BC DN 400, kos</t>
  </si>
  <si>
    <t>Izdelava vodotesnega priključka cevi  in laminiranjem stika na steno jaška</t>
  </si>
  <si>
    <t>PVC d160</t>
  </si>
  <si>
    <t xml:space="preserve">Jašek DN 800, višina =  1,50 m </t>
  </si>
  <si>
    <t>Kanalizacija skupaj:</t>
  </si>
  <si>
    <t>VI.</t>
  </si>
  <si>
    <t>Pregled in čiščenje kanala po končani izgradnji ter snemanje s TV kamero in izdelava poročila</t>
  </si>
  <si>
    <t>DN 400 mm       m1</t>
  </si>
  <si>
    <t>DN 315 mm       m1</t>
  </si>
  <si>
    <t>DN 250 mm       m1</t>
  </si>
  <si>
    <t>d200 mm       m1</t>
  </si>
  <si>
    <t>d160 mm       m1</t>
  </si>
  <si>
    <t>Glavni tlačni preiskus s strani pristojne institucije po končanih gradbenih delih</t>
  </si>
  <si>
    <t>Glavni preiskus vodotesnosti jaškov s strani pristojne institiucije po končanih gradbenih delih</t>
  </si>
  <si>
    <t>jašek DN 1000</t>
  </si>
  <si>
    <t>jašek DN 800</t>
  </si>
  <si>
    <t>Geomehanski nadzor. Obračun po dejanskih stroških</t>
  </si>
  <si>
    <t>Izdelava Geodetskega posnetka v GAUSS_KRUEGERJEVEM koordinatnem sistemu v elektronski obliki (ACAD 2015 ali novejši)  in izdelava geodetskega načrta</t>
  </si>
  <si>
    <t>Izdelava projektne dokumentacije za projekt izvedenih del v 4 izvodih</t>
  </si>
  <si>
    <t>Izdelava projektne dokumentacije za vzdrževanje in obratovanje v 4 izvodih</t>
  </si>
  <si>
    <t>ocena</t>
  </si>
  <si>
    <t>Zaključna in nepredvidena dela skupaj:</t>
  </si>
  <si>
    <t>KANALIZACIJA HP</t>
  </si>
  <si>
    <t>REKAPITULACIJA HIŠNI PRIKLJUČKI</t>
  </si>
  <si>
    <t>1. ZEMELJSKA  IN GRADBENA DELA</t>
  </si>
  <si>
    <t>2. KANALIZACIJA</t>
  </si>
  <si>
    <t>3. ZAKLJUČNA DELA IN TUJE STORITVE</t>
  </si>
  <si>
    <t>B: HIŠNI PRIKLJUČKI</t>
  </si>
  <si>
    <t>1. ZEMELJSKA IN GRADBENA DELA</t>
  </si>
  <si>
    <t>ZEMELJSKA IN GRADBENA DELA - HIŠNI PRIKLJUČKI</t>
  </si>
  <si>
    <t>Dobava, transport, polaganje, stikovanje in vodotesno spajanje PVC cevi  d160 mm, SN-8, polaganje na pesek</t>
  </si>
  <si>
    <t>Dobava, transport, namestitev in montaža popolnoma predfabriciranih jaškov iz armiranega poliestra DN 800 , ki imajo že izdelano muldo in nastavke za priključne cevi do DN 200, obodna togost SN 5000, debelina stene min 15 mm, globina do 1,80 m</t>
  </si>
  <si>
    <t>Kanalski pokrov tip "C" z armiranobetonskim vencem, premer pokrova fi 600 mm, N=250 kN iz duktilne litine, po standardu EN 124, ISO 1401, s protihrupnim vložkom (na jašku DN 800 mm)</t>
  </si>
  <si>
    <t>KANALIZACIJA - HIŠNI PRIKLJUČKI</t>
  </si>
  <si>
    <t>Čiščenje kanala d160, snemanje kanala s TV kamero in izdelava poročila</t>
  </si>
  <si>
    <t>Glavni tlačni preiskus s strani pristojne institiucije po končanih gradbenih delih na kanalu d 160 mm</t>
  </si>
  <si>
    <t>3.3</t>
  </si>
  <si>
    <t>Glavni preiskus vodotesnosti jaškov DN 800 mm, s strani pristojne institiucije po končanih gradbenih delih in izdaja poročila o vodotesnosti</t>
  </si>
  <si>
    <t>ZAKLJUČNA DELA IN TUJE STORITVE - HIŠNI PRIKLJUČKI</t>
  </si>
  <si>
    <t xml:space="preserve">Priprava gradbišča v dolžini L=260 m; odstranitev eventuelnih ovir in utrditev delovnega platoja. Po končanih delih se gradbišče pospravi in vzpostavi v prvotno oz.novo stanje po zunanji ureditvi območja.  Naprava proviziranih dostopov do objektov preko izkopanih jarkov iz plohov deb. 5 cm z ograjo.  Priprava gradbišča, določitev deponije vodovodnega materiala in zavarovanje gradbene jame. Po končanih delih se gradbišče pospravi in vzpostavi v prvotno stanje. </t>
  </si>
  <si>
    <r>
      <t xml:space="preserve">Izkop vezljive zemljine/zrnate kamnine - 3. kategorije. Brežine se izvajajo v naklonu 70° do terena; širina dna 0,5 m in globine do 2,0 m - </t>
    </r>
    <r>
      <rPr>
        <b/>
        <sz val="10"/>
        <rFont val="Arial Narrow"/>
        <family val="2"/>
        <charset val="238"/>
      </rPr>
      <t>strojno</t>
    </r>
    <r>
      <rPr>
        <sz val="10"/>
        <rFont val="Arial Narrow"/>
        <family val="2"/>
        <charset val="238"/>
      </rPr>
      <t xml:space="preserve"> z nakladanjem na kamion </t>
    </r>
  </si>
  <si>
    <r>
      <t xml:space="preserve">Ročni izkop vezljive zemljine/zrnate kamnine - 3. kategorije. Brežine se izvajajo v naklonu 70° do nivoja novega tampona; širina dna 0,6 m  in do 2,0 m - </t>
    </r>
    <r>
      <rPr>
        <b/>
        <sz val="10"/>
        <rFont val="Arial Narrow"/>
        <family val="2"/>
        <charset val="238"/>
      </rPr>
      <t xml:space="preserve">ročno </t>
    </r>
    <r>
      <rPr>
        <sz val="10"/>
        <rFont val="Arial Narrow"/>
        <family val="2"/>
        <charset val="238"/>
      </rPr>
      <t xml:space="preserve">-z nakladanjem na kamion </t>
    </r>
  </si>
  <si>
    <r>
      <rPr>
        <sz val="10"/>
        <color indexed="8"/>
        <rFont val="Arial Narrow"/>
        <family val="2"/>
        <charset val="1"/>
      </rPr>
      <t xml:space="preserve">Izdelava </t>
    </r>
    <r>
      <rPr>
        <b/>
        <sz val="10"/>
        <color indexed="8"/>
        <rFont val="Arial Narrow"/>
        <family val="2"/>
        <charset val="1"/>
      </rPr>
      <t>vodenega podboja</t>
    </r>
    <r>
      <rPr>
        <sz val="10"/>
        <color indexed="8"/>
        <rFont val="Arial Narrow"/>
        <family val="2"/>
        <charset val="1"/>
      </rPr>
      <t xml:space="preserve"> z dobavo zaščitne cevi </t>
    </r>
    <r>
      <rPr>
        <b/>
        <sz val="10"/>
        <color indexed="8"/>
        <rFont val="Arial Narrow"/>
        <family val="2"/>
        <charset val="1"/>
      </rPr>
      <t>PE 63</t>
    </r>
    <r>
      <rPr>
        <sz val="10"/>
        <color indexed="8"/>
        <rFont val="Arial Narrow"/>
        <family val="2"/>
        <charset val="1"/>
      </rPr>
      <t xml:space="preserve"> vključno z vsemi potrebnimi deli in izkopom jame za vrtalno garnituro in obeh straneh podboja.
Obračun za </t>
    </r>
    <r>
      <rPr>
        <b/>
        <sz val="10"/>
        <color indexed="8"/>
        <rFont val="Arial Narrow"/>
        <family val="2"/>
        <charset val="1"/>
      </rPr>
      <t>1 m'</t>
    </r>
    <r>
      <rPr>
        <sz val="10"/>
        <color indexed="8"/>
        <rFont val="Arial Narrow"/>
        <family val="2"/>
        <charset val="1"/>
      </rPr>
      <t>.</t>
    </r>
  </si>
  <si>
    <r>
      <rPr>
        <sz val="10"/>
        <color indexed="8"/>
        <rFont val="Arial Narrow"/>
        <family val="2"/>
        <charset val="1"/>
      </rPr>
      <t>m</t>
    </r>
    <r>
      <rPr>
        <vertAlign val="superscript"/>
        <sz val="10"/>
        <color indexed="8"/>
        <rFont val="Arial Narrow"/>
        <family val="2"/>
        <charset val="1"/>
      </rPr>
      <t>1</t>
    </r>
  </si>
  <si>
    <t>ura</t>
  </si>
  <si>
    <t>1.25</t>
  </si>
  <si>
    <t>1.26</t>
  </si>
  <si>
    <r>
      <rPr>
        <b/>
        <sz val="10"/>
        <color indexed="8"/>
        <rFont val="Arial Narrow"/>
        <family val="2"/>
      </rPr>
      <t xml:space="preserve">Rezkanje asfalta </t>
    </r>
    <r>
      <rPr>
        <sz val="10"/>
        <color indexed="8"/>
        <rFont val="Arial Narrow"/>
        <family val="2"/>
      </rPr>
      <t xml:space="preserve">v debelini </t>
    </r>
    <r>
      <rPr>
        <b/>
        <sz val="10"/>
        <color indexed="8"/>
        <rFont val="Arial Narrow"/>
        <family val="2"/>
      </rPr>
      <t xml:space="preserve">3 - 5 cm </t>
    </r>
    <r>
      <rPr>
        <sz val="10"/>
        <color indexed="8"/>
        <rFont val="Arial Narrow"/>
        <family val="2"/>
      </rPr>
      <t xml:space="preserve">na robovih že odrezanega asfalta v </t>
    </r>
    <r>
      <rPr>
        <b/>
        <sz val="10"/>
        <color indexed="8"/>
        <rFont val="Arial Narrow"/>
        <family val="2"/>
      </rPr>
      <t xml:space="preserve">širini 0,20 do 0,50 m </t>
    </r>
    <r>
      <rPr>
        <sz val="10"/>
        <color indexed="8"/>
        <rFont val="Arial Narrow"/>
        <family val="2"/>
      </rPr>
      <t xml:space="preserve">in odvozom na trajno lastno deponijo, vključno s stroški deponije. 
Obračun za </t>
    </r>
    <r>
      <rPr>
        <b/>
        <sz val="10"/>
        <color indexed="8"/>
        <rFont val="Arial Narrow"/>
        <family val="2"/>
      </rPr>
      <t>1 m</t>
    </r>
    <r>
      <rPr>
        <b/>
        <vertAlign val="superscript"/>
        <sz val="10"/>
        <color indexed="8"/>
        <rFont val="Arial Narrow"/>
        <family val="2"/>
      </rPr>
      <t>2</t>
    </r>
    <r>
      <rPr>
        <sz val="10"/>
        <color indexed="8"/>
        <rFont val="Arial Narrow"/>
        <family val="2"/>
      </rPr>
      <t>.</t>
    </r>
  </si>
  <si>
    <r>
      <rPr>
        <sz val="10"/>
        <color indexed="8"/>
        <rFont val="Arial Narrow"/>
        <family val="2"/>
      </rPr>
      <t>m</t>
    </r>
    <r>
      <rPr>
        <vertAlign val="superscript"/>
        <sz val="10"/>
        <color indexed="8"/>
        <rFont val="Arial Narrow"/>
        <family val="2"/>
      </rPr>
      <t>2</t>
    </r>
  </si>
  <si>
    <r>
      <rPr>
        <b/>
        <sz val="10"/>
        <color indexed="8"/>
        <rFont val="Arial Narrow"/>
        <family val="2"/>
      </rPr>
      <t>Asfaltiranje</t>
    </r>
    <r>
      <rPr>
        <sz val="10"/>
        <color indexed="8"/>
        <rFont val="Arial Narrow"/>
        <family val="2"/>
      </rPr>
      <t xml:space="preserve"> pločnika z asfaltom </t>
    </r>
    <r>
      <rPr>
        <b/>
        <sz val="10"/>
        <color indexed="8"/>
        <rFont val="Arial Narrow"/>
        <family val="2"/>
      </rPr>
      <t>AC 8 surf B 70/100 A4</t>
    </r>
    <r>
      <rPr>
        <sz val="10"/>
        <color indexed="8"/>
        <rFont val="Arial Narrow"/>
        <family val="2"/>
      </rPr>
      <t xml:space="preserve"> v debelini </t>
    </r>
    <r>
      <rPr>
        <b/>
        <sz val="10"/>
        <color indexed="8"/>
        <rFont val="Arial Narrow"/>
        <family val="2"/>
      </rPr>
      <t>4 cm</t>
    </r>
    <r>
      <rPr>
        <sz val="10"/>
        <color indexed="8"/>
        <rFont val="Arial Narrow"/>
        <family val="2"/>
      </rPr>
      <t xml:space="preserve">. Izvedba po zahtevi upravljalca ceste in dovoljenja za poseg v cestišče. Cena zajema material, delo, brizg z emulzijo in premaz vseh stikov z dilaplastom.
Obračun za </t>
    </r>
    <r>
      <rPr>
        <b/>
        <sz val="10"/>
        <color indexed="8"/>
        <rFont val="Arial Narrow"/>
        <family val="2"/>
      </rPr>
      <t>1 m</t>
    </r>
    <r>
      <rPr>
        <b/>
        <vertAlign val="superscript"/>
        <sz val="10"/>
        <color indexed="8"/>
        <rFont val="Arial Narrow"/>
        <family val="2"/>
      </rPr>
      <t>2</t>
    </r>
    <r>
      <rPr>
        <sz val="10"/>
        <color indexed="8"/>
        <rFont val="Arial Narrow"/>
        <family val="2"/>
      </rPr>
      <t>.</t>
    </r>
  </si>
  <si>
    <r>
      <rPr>
        <b/>
        <sz val="10"/>
        <color indexed="8"/>
        <rFont val="Arial Narrow"/>
        <family val="2"/>
      </rPr>
      <t>Odstranitev roba granitnih kock</t>
    </r>
    <r>
      <rPr>
        <sz val="10"/>
        <color indexed="8"/>
        <rFont val="Arial Narrow"/>
        <family val="2"/>
      </rPr>
      <t xml:space="preserve"> in vzpostavitev v prvotno stanje ob zaključku gradbenih del. Postavka vključuje dobavo in polaganje manjkajočih in ohranjenih granitnih kock, vključno s potrebnim materialom in delom.
Obračun za 1 m'.</t>
    </r>
  </si>
  <si>
    <r>
      <rPr>
        <sz val="10"/>
        <color indexed="8"/>
        <rFont val="Arial Narrow"/>
        <family val="2"/>
      </rPr>
      <t>m</t>
    </r>
    <r>
      <rPr>
        <vertAlign val="superscript"/>
        <sz val="10"/>
        <color indexed="8"/>
        <rFont val="Arial Narrow"/>
        <family val="2"/>
      </rPr>
      <t>1</t>
    </r>
  </si>
  <si>
    <r>
      <t xml:space="preserve">Nabava in dobava </t>
    </r>
    <r>
      <rPr>
        <b/>
        <sz val="10"/>
        <rFont val="Arial Narrow"/>
        <family val="2"/>
      </rPr>
      <t>gramoza</t>
    </r>
    <r>
      <rPr>
        <sz val="10"/>
        <rFont val="Arial Narrow"/>
        <family val="2"/>
      </rPr>
      <t xml:space="preserve"> frakcije 0,02 - 32 mm in izdelava zgornjega ustroja asfaltne ceste </t>
    </r>
    <r>
      <rPr>
        <b/>
        <sz val="10"/>
        <rFont val="Arial Narrow"/>
        <family val="2"/>
      </rPr>
      <t>v debelini 40 cm</t>
    </r>
    <r>
      <rPr>
        <sz val="10"/>
        <rFont val="Arial Narrow"/>
        <family val="2"/>
      </rPr>
      <t xml:space="preserve"> z začasnim zasipom do terena, s komprimiranjem v slojih debeline 20 cm. 
Obračun za </t>
    </r>
    <r>
      <rPr>
        <b/>
        <sz val="10"/>
        <rFont val="Arial Narrow"/>
        <family val="2"/>
      </rPr>
      <t>1 m</t>
    </r>
    <r>
      <rPr>
        <b/>
        <vertAlign val="superscript"/>
        <sz val="10"/>
        <rFont val="Arial Narrow"/>
        <family val="2"/>
      </rPr>
      <t>3</t>
    </r>
    <r>
      <rPr>
        <sz val="10"/>
        <rFont val="Arial Narrow"/>
        <family val="2"/>
      </rPr>
      <t xml:space="preserve"> izvedenega zasipa.</t>
    </r>
  </si>
  <si>
    <r>
      <rPr>
        <b/>
        <sz val="10"/>
        <rFont val="Arial Narrow"/>
        <family val="2"/>
      </rPr>
      <t>Nabava materiala, transport in izdelava finega planuma zgornjega ustroja</t>
    </r>
    <r>
      <rPr>
        <sz val="10"/>
        <rFont val="Arial Narrow"/>
        <family val="2"/>
      </rPr>
      <t xml:space="preserve"> z utrjevanjem na predpisano nosilnost, vključno z dosipom materiala, meritvami nosilnosti- podlaga za asfaltiranje.Obračun za 1 m2</t>
    </r>
  </si>
  <si>
    <t>3.0 MONTAŽNA DELA</t>
  </si>
  <si>
    <t>3.6</t>
  </si>
  <si>
    <r>
      <rPr>
        <sz val="10"/>
        <color indexed="8"/>
        <rFont val="Arial Narrow"/>
        <family val="2"/>
        <charset val="1"/>
      </rPr>
      <t xml:space="preserve">Montaža univerzalnega navrtalnega zasuna za cevovod </t>
    </r>
    <r>
      <rPr>
        <b/>
        <sz val="10"/>
        <color indexed="8"/>
        <rFont val="Arial Narrow"/>
        <family val="2"/>
        <charset val="1"/>
      </rPr>
      <t>NL DN 100</t>
    </r>
    <r>
      <rPr>
        <sz val="10"/>
        <color indexed="8"/>
        <rFont val="Arial Narrow"/>
        <family val="2"/>
        <charset val="1"/>
      </rPr>
      <t xml:space="preserve"> z montažo vgradne garniture in cestne kape z betonsko podložko, vključno z vrtljivim kosom ISO fiting </t>
    </r>
    <r>
      <rPr>
        <b/>
        <sz val="10"/>
        <color indexed="8"/>
        <rFont val="Arial Narrow"/>
        <family val="2"/>
        <charset val="1"/>
      </rPr>
      <t>fi 6/4"/1"</t>
    </r>
    <r>
      <rPr>
        <sz val="10"/>
        <color indexed="8"/>
        <rFont val="Arial Narrow"/>
        <family val="2"/>
        <charset val="1"/>
      </rPr>
      <t xml:space="preserve"> in prehodno ločno spojko </t>
    </r>
    <r>
      <rPr>
        <b/>
        <sz val="10"/>
        <color indexed="8"/>
        <rFont val="Arial Narrow"/>
        <family val="2"/>
        <charset val="1"/>
      </rPr>
      <t>d 32</t>
    </r>
    <r>
      <rPr>
        <sz val="10"/>
        <color indexed="8"/>
        <rFont val="Arial Narrow"/>
        <family val="2"/>
        <charset val="1"/>
      </rPr>
      <t xml:space="preserve"> za PE cev za prevezavo.
Obračun za </t>
    </r>
    <r>
      <rPr>
        <b/>
        <sz val="10"/>
        <color indexed="8"/>
        <rFont val="Arial Narrow"/>
        <family val="2"/>
        <charset val="1"/>
      </rPr>
      <t>1 kos</t>
    </r>
    <r>
      <rPr>
        <sz val="10"/>
        <color indexed="8"/>
        <rFont val="Arial Narrow"/>
        <family val="2"/>
        <charset val="1"/>
      </rPr>
      <t>.</t>
    </r>
  </si>
  <si>
    <t>3.8</t>
  </si>
  <si>
    <r>
      <t xml:space="preserve">Montaža univerzalnega navrtalnega zasuna za cevovod PE d63 z montažo vgradne garniture in cestne kape z betonsko podložko, vključno z vrtljivim kosom ISO fiting </t>
    </r>
    <r>
      <rPr>
        <b/>
        <sz val="10"/>
        <color indexed="8"/>
        <rFont val="Arial Narrow"/>
        <family val="2"/>
        <charset val="1"/>
      </rPr>
      <t>fi 6/4"/1"</t>
    </r>
    <r>
      <rPr>
        <sz val="10"/>
        <color indexed="8"/>
        <rFont val="Arial Narrow"/>
        <family val="2"/>
        <charset val="1"/>
      </rPr>
      <t xml:space="preserve"> in prehodno ločno spojko </t>
    </r>
    <r>
      <rPr>
        <b/>
        <sz val="10"/>
        <color indexed="8"/>
        <rFont val="Arial Narrow"/>
        <family val="2"/>
        <charset val="1"/>
      </rPr>
      <t>d 32</t>
    </r>
    <r>
      <rPr>
        <sz val="10"/>
        <color indexed="8"/>
        <rFont val="Arial Narrow"/>
        <family val="2"/>
        <charset val="1"/>
      </rPr>
      <t xml:space="preserve"> za PE cev za prevezavo.
Obračun za </t>
    </r>
    <r>
      <rPr>
        <b/>
        <sz val="10"/>
        <color indexed="8"/>
        <rFont val="Arial Narrow"/>
        <family val="2"/>
        <charset val="1"/>
      </rPr>
      <t>1 kos</t>
    </r>
    <r>
      <rPr>
        <sz val="10"/>
        <color indexed="8"/>
        <rFont val="Arial Narrow"/>
        <family val="2"/>
        <charset val="1"/>
      </rPr>
      <t>.</t>
    </r>
  </si>
  <si>
    <t>3.9</t>
  </si>
  <si>
    <r>
      <rPr>
        <b/>
        <sz val="10"/>
        <color indexed="8"/>
        <rFont val="Arial Narrow"/>
        <family val="2"/>
        <charset val="1"/>
      </rPr>
      <t>Demontaža stare in vgradnja nove</t>
    </r>
    <r>
      <rPr>
        <sz val="10"/>
        <color indexed="8"/>
        <rFont val="Arial Narrow"/>
        <family val="2"/>
        <charset val="1"/>
      </rPr>
      <t xml:space="preserve"> garniture in cestne kape z betonsko podložko.
Obračun za </t>
    </r>
    <r>
      <rPr>
        <b/>
        <sz val="10"/>
        <color indexed="8"/>
        <rFont val="Arial Narrow"/>
        <family val="2"/>
        <charset val="1"/>
      </rPr>
      <t>1 kos</t>
    </r>
    <r>
      <rPr>
        <sz val="10"/>
        <color indexed="8"/>
        <rFont val="Arial Narrow"/>
        <family val="2"/>
        <charset val="1"/>
      </rPr>
      <t>.</t>
    </r>
  </si>
  <si>
    <r>
      <rPr>
        <sz val="10"/>
        <color indexed="8"/>
        <rFont val="Arial Narrow"/>
        <family val="2"/>
        <charset val="1"/>
      </rPr>
      <t xml:space="preserve">Montaža tipskega </t>
    </r>
    <r>
      <rPr>
        <b/>
        <sz val="10"/>
        <color indexed="8"/>
        <rFont val="Arial Narrow"/>
        <family val="2"/>
        <charset val="1"/>
      </rPr>
      <t>PEHD zunanjega termo jaška DN 500</t>
    </r>
    <r>
      <rPr>
        <sz val="10"/>
        <color indexed="8"/>
        <rFont val="Arial Narrow"/>
        <family val="2"/>
        <charset val="1"/>
      </rPr>
      <t xml:space="preserve">,     h = 100 cm, </t>
    </r>
    <r>
      <rPr>
        <b/>
        <sz val="10"/>
        <color indexed="8"/>
        <rFont val="Arial Narrow"/>
        <family val="2"/>
        <charset val="1"/>
      </rPr>
      <t>po detajlu iz projekta</t>
    </r>
    <r>
      <rPr>
        <sz val="10"/>
        <color indexed="8"/>
        <rFont val="Arial Narrow"/>
        <family val="2"/>
        <charset val="1"/>
      </rPr>
      <t xml:space="preserve">, vključno z vsemi zemeljskimi in montažnimi deli in potrebnim materialom.
Obračun za </t>
    </r>
    <r>
      <rPr>
        <b/>
        <sz val="10"/>
        <color indexed="8"/>
        <rFont val="Arial Narrow"/>
        <family val="2"/>
        <charset val="1"/>
      </rPr>
      <t>1 kos</t>
    </r>
    <r>
      <rPr>
        <sz val="10"/>
        <color indexed="8"/>
        <rFont val="Arial Narrow"/>
        <family val="2"/>
        <charset val="1"/>
      </rPr>
      <t>.</t>
    </r>
  </si>
  <si>
    <t>3.11</t>
  </si>
  <si>
    <t>3.12</t>
  </si>
  <si>
    <t>4.0 NABAVA MATERIALA</t>
  </si>
  <si>
    <t>CEVI:  SIST EN 545:2010, C40</t>
  </si>
  <si>
    <r>
      <t>m</t>
    </r>
    <r>
      <rPr>
        <vertAlign val="superscript"/>
        <sz val="10"/>
        <color indexed="8"/>
        <rFont val="Arial Narrow"/>
        <family val="2"/>
        <charset val="238"/>
      </rPr>
      <t>1</t>
    </r>
  </si>
  <si>
    <r>
      <t xml:space="preserve">CEVI: </t>
    </r>
    <r>
      <rPr>
        <sz val="10"/>
        <rFont val="Arial Narrow"/>
        <family val="2"/>
        <charset val="238"/>
      </rPr>
      <t xml:space="preserve"> </t>
    </r>
    <r>
      <rPr>
        <b/>
        <sz val="10"/>
        <rFont val="Arial Narrow"/>
        <family val="2"/>
      </rPr>
      <t xml:space="preserve">SIST EN 12201 </t>
    </r>
  </si>
  <si>
    <r>
      <t>Nadtalni INOX hidrant</t>
    </r>
    <r>
      <rPr>
        <sz val="10"/>
        <color indexed="8"/>
        <rFont val="Arial Narrow"/>
        <family val="2"/>
      </rPr>
      <t xml:space="preserve"> lomljive izvedbe z letečo prirobnico in vgradno dolžino 1,25 m, </t>
    </r>
    <r>
      <rPr>
        <b/>
        <sz val="10"/>
        <color indexed="8"/>
        <rFont val="Arial Narrow"/>
        <family val="2"/>
      </rPr>
      <t>DN 80</t>
    </r>
    <r>
      <rPr>
        <sz val="10"/>
        <color indexed="8"/>
        <rFont val="Arial Narrow"/>
        <family val="2"/>
      </rPr>
      <t xml:space="preserve"> (skladen z SIST EN 14384:2005).</t>
    </r>
  </si>
  <si>
    <r>
      <rPr>
        <sz val="10"/>
        <color indexed="8"/>
        <rFont val="Arial Narrow"/>
        <family val="2"/>
        <charset val="1"/>
      </rPr>
      <t xml:space="preserve">Univerzalni navrtalni zasun za cevovod </t>
    </r>
    <r>
      <rPr>
        <b/>
        <sz val="10"/>
        <color indexed="8"/>
        <rFont val="Arial Narrow"/>
        <family val="2"/>
        <charset val="1"/>
      </rPr>
      <t>NL DN 100</t>
    </r>
    <r>
      <rPr>
        <sz val="10"/>
        <color indexed="8"/>
        <rFont val="Arial Narrow"/>
        <family val="2"/>
        <charset val="1"/>
      </rPr>
      <t xml:space="preserve"> z vgradno armaturo in cestno </t>
    </r>
    <r>
      <rPr>
        <b/>
        <sz val="10"/>
        <color indexed="8"/>
        <rFont val="Arial Narrow"/>
        <family val="2"/>
        <charset val="1"/>
      </rPr>
      <t>teleskopsko</t>
    </r>
    <r>
      <rPr>
        <sz val="10"/>
        <color indexed="8"/>
        <rFont val="Arial Narrow"/>
        <family val="2"/>
        <charset val="1"/>
      </rPr>
      <t xml:space="preserve"> kapo ter betonsko podložko, vključno z vrtljivim kosom ISO fiting </t>
    </r>
    <r>
      <rPr>
        <b/>
        <sz val="10"/>
        <color indexed="8"/>
        <rFont val="Arial Narrow"/>
        <family val="2"/>
        <charset val="1"/>
      </rPr>
      <t>fi 6/4"/1"</t>
    </r>
    <r>
      <rPr>
        <sz val="10"/>
        <color indexed="8"/>
        <rFont val="Arial Narrow"/>
        <family val="2"/>
        <charset val="1"/>
      </rPr>
      <t xml:space="preserve"> in prehodno ločno spojko </t>
    </r>
    <r>
      <rPr>
        <b/>
        <sz val="10"/>
        <color indexed="8"/>
        <rFont val="Arial Narrow"/>
        <family val="2"/>
        <charset val="1"/>
      </rPr>
      <t>d 32</t>
    </r>
    <r>
      <rPr>
        <sz val="10"/>
        <color indexed="8"/>
        <rFont val="Arial Narrow"/>
        <family val="2"/>
        <charset val="1"/>
      </rPr>
      <t xml:space="preserve"> za PE cev za prevezavo.</t>
    </r>
  </si>
  <si>
    <r>
      <t xml:space="preserve">Univerzalni navrtalni zasun za cevovod </t>
    </r>
    <r>
      <rPr>
        <b/>
        <sz val="10"/>
        <color indexed="8"/>
        <rFont val="Arial Narrow"/>
        <family val="2"/>
        <charset val="1"/>
      </rPr>
      <t>PE d63</t>
    </r>
    <r>
      <rPr>
        <sz val="10"/>
        <color indexed="8"/>
        <rFont val="Arial Narrow"/>
        <family val="2"/>
        <charset val="1"/>
      </rPr>
      <t xml:space="preserve"> z vgradno armaturo in cestno </t>
    </r>
    <r>
      <rPr>
        <b/>
        <sz val="10"/>
        <color indexed="8"/>
        <rFont val="Arial Narrow"/>
        <family val="2"/>
        <charset val="1"/>
      </rPr>
      <t>teleskopsko</t>
    </r>
    <r>
      <rPr>
        <sz val="10"/>
        <color indexed="8"/>
        <rFont val="Arial Narrow"/>
        <family val="2"/>
        <charset val="1"/>
      </rPr>
      <t xml:space="preserve"> kapo ter betonsko podložko, vključno z vrtljivim kosom ISO fiting </t>
    </r>
    <r>
      <rPr>
        <b/>
        <sz val="10"/>
        <color indexed="8"/>
        <rFont val="Arial Narrow"/>
        <family val="2"/>
        <charset val="1"/>
      </rPr>
      <t>fi 6/4"/1"</t>
    </r>
    <r>
      <rPr>
        <sz val="10"/>
        <color indexed="8"/>
        <rFont val="Arial Narrow"/>
        <family val="2"/>
        <charset val="1"/>
      </rPr>
      <t xml:space="preserve"> in prehodno ločno spojko </t>
    </r>
    <r>
      <rPr>
        <b/>
        <sz val="10"/>
        <color indexed="8"/>
        <rFont val="Arial Narrow"/>
        <family val="2"/>
        <charset val="1"/>
      </rPr>
      <t>d 32</t>
    </r>
    <r>
      <rPr>
        <sz val="10"/>
        <color indexed="8"/>
        <rFont val="Arial Narrow"/>
        <family val="2"/>
        <charset val="1"/>
      </rPr>
      <t xml:space="preserve"> za PE cev za prevezavo.</t>
    </r>
  </si>
  <si>
    <r>
      <rPr>
        <sz val="10"/>
        <color indexed="8"/>
        <rFont val="Arial Narrow"/>
        <family val="2"/>
        <charset val="1"/>
      </rPr>
      <t xml:space="preserve">Tipski </t>
    </r>
    <r>
      <rPr>
        <b/>
        <sz val="10"/>
        <color indexed="8"/>
        <rFont val="Arial Narrow"/>
        <family val="2"/>
        <charset val="1"/>
      </rPr>
      <t>PEHD zunanji termo jašek DN 500</t>
    </r>
    <r>
      <rPr>
        <sz val="10"/>
        <color indexed="8"/>
        <rFont val="Arial Narrow"/>
        <family val="2"/>
        <charset val="1"/>
      </rPr>
      <t xml:space="preserve">, h = 100 cm, </t>
    </r>
    <r>
      <rPr>
        <b/>
        <sz val="10"/>
        <color indexed="8"/>
        <rFont val="Arial Narrow"/>
        <family val="2"/>
        <charset val="1"/>
      </rPr>
      <t>po detajlu iz projekta</t>
    </r>
    <r>
      <rPr>
        <sz val="10"/>
        <color indexed="8"/>
        <rFont val="Arial Narrow"/>
        <family val="2"/>
        <charset val="1"/>
      </rPr>
      <t>, vključno z betonsko podložko, vodomer DN 20.</t>
    </r>
  </si>
  <si>
    <r>
      <t xml:space="preserve">Zobčasta </t>
    </r>
    <r>
      <rPr>
        <b/>
        <sz val="10"/>
        <color indexed="8"/>
        <rFont val="Arial Narrow"/>
        <family val="2"/>
      </rPr>
      <t>spojka DN 80</t>
    </r>
    <r>
      <rPr>
        <sz val="10"/>
        <color indexed="8"/>
        <rFont val="Arial Narrow"/>
        <family val="2"/>
      </rPr>
      <t xml:space="preserve"> (d 90)</t>
    </r>
  </si>
  <si>
    <r>
      <t xml:space="preserve">Zobčasta </t>
    </r>
    <r>
      <rPr>
        <b/>
        <sz val="10"/>
        <color indexed="8"/>
        <rFont val="Arial Narrow"/>
        <family val="2"/>
      </rPr>
      <t>spojka DN 50</t>
    </r>
    <r>
      <rPr>
        <sz val="10"/>
        <color indexed="8"/>
        <rFont val="Arial Narrow"/>
        <family val="2"/>
      </rPr>
      <t xml:space="preserve"> (d 63)</t>
    </r>
  </si>
  <si>
    <r>
      <rPr>
        <b/>
        <sz val="10"/>
        <color indexed="8"/>
        <rFont val="Arial Narrow"/>
        <family val="2"/>
      </rPr>
      <t>Določitev poteka trase</t>
    </r>
    <r>
      <rPr>
        <sz val="10"/>
        <color indexed="8"/>
        <rFont val="Arial Narrow"/>
        <family val="2"/>
      </rPr>
      <t xml:space="preserve"> vodovode z upravljalcem in lastnikom objekta.</t>
    </r>
  </si>
  <si>
    <r>
      <rPr>
        <sz val="10"/>
        <color indexed="8"/>
        <rFont val="Arial Narrow"/>
        <family val="2"/>
      </rPr>
      <t xml:space="preserve">Zemeljska in gradbena dela za izvedbo cevi in jaškov pod </t>
    </r>
    <r>
      <rPr>
        <b/>
        <sz val="10"/>
        <color indexed="8"/>
        <rFont val="Arial Narrow"/>
        <family val="2"/>
      </rPr>
      <t>zelenimi</t>
    </r>
    <r>
      <rPr>
        <sz val="10"/>
        <color indexed="8"/>
        <rFont val="Arial Narrow"/>
        <family val="2"/>
      </rPr>
      <t xml:space="preserve"> površinami - izkop </t>
    </r>
    <r>
      <rPr>
        <b/>
        <sz val="10"/>
        <color indexed="8"/>
        <rFont val="Arial Narrow"/>
        <family val="2"/>
      </rPr>
      <t>ročno 40 % in strojno 60 %</t>
    </r>
    <r>
      <rPr>
        <sz val="10"/>
        <color indexed="8"/>
        <rFont val="Arial Narrow"/>
        <family val="2"/>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V ceno je vključeno tudi </t>
    </r>
    <r>
      <rPr>
        <b/>
        <sz val="10"/>
        <color indexed="8"/>
        <rFont val="Arial Narrow"/>
        <family val="2"/>
      </rPr>
      <t>nakladanje in odvoz</t>
    </r>
    <r>
      <rPr>
        <sz val="10"/>
        <color indexed="8"/>
        <rFont val="Arial Narrow"/>
        <family val="2"/>
      </rPr>
      <t xml:space="preserve"> odvečnega materiala, humuziranje in zatravitev - vzpostavitev prvotnega stanja po </t>
    </r>
    <r>
      <rPr>
        <b/>
        <sz val="10"/>
        <color indexed="8"/>
        <rFont val="Arial Narrow"/>
        <family val="2"/>
      </rPr>
      <t>vrtovih/zelenicah</t>
    </r>
    <r>
      <rPr>
        <sz val="10"/>
        <color indexed="8"/>
        <rFont val="Arial Narrow"/>
        <family val="2"/>
      </rPr>
      <t xml:space="preserve">.
Obračun za </t>
    </r>
    <r>
      <rPr>
        <b/>
        <sz val="10"/>
        <color indexed="8"/>
        <rFont val="Arial Narrow"/>
        <family val="2"/>
      </rPr>
      <t>1 m'</t>
    </r>
    <r>
      <rPr>
        <sz val="10"/>
        <color indexed="8"/>
        <rFont val="Arial Narrow"/>
        <family val="2"/>
      </rPr>
      <t>.</t>
    </r>
  </si>
  <si>
    <r>
      <rPr>
        <sz val="10"/>
        <color indexed="8"/>
        <rFont val="Arial Narrow"/>
        <family val="2"/>
      </rPr>
      <t xml:space="preserve">Zemeljska in gradbena dela za izvedbo cevi in jaškov pod </t>
    </r>
    <r>
      <rPr>
        <b/>
        <sz val="10"/>
        <color indexed="8"/>
        <rFont val="Arial Narrow"/>
        <family val="2"/>
      </rPr>
      <t>zelenimi</t>
    </r>
    <r>
      <rPr>
        <sz val="10"/>
        <color indexed="8"/>
        <rFont val="Arial Narrow"/>
        <family val="2"/>
      </rPr>
      <t xml:space="preserve"> površinami - izkop </t>
    </r>
    <r>
      <rPr>
        <b/>
        <sz val="10"/>
        <color indexed="8"/>
        <rFont val="Arial Narrow"/>
        <family val="2"/>
      </rPr>
      <t>ročno 100 % in strojno 0 %</t>
    </r>
    <r>
      <rPr>
        <sz val="10"/>
        <color indexed="8"/>
        <rFont val="Arial Narrow"/>
        <family val="2"/>
      </rPr>
      <t xml:space="preserve">. Izkop brežine se izvaja v naklonu 65° do nivoja tampona, širina dne je 40 cm in povprečna globina izkopa je 1,20 m. Izvedba peščenega nasipa za izravnavo dna jarka v debelini 10 cm in nasutje nad cevjo v debelini 20 cm s peščenim materialom granulacije 0,02 - 8 mm ter ročno zasutje z izkopanim materialom in utrjevanjem po slojih debeline 20 cm. V ceno je vključeno tudi </t>
    </r>
    <r>
      <rPr>
        <b/>
        <sz val="10"/>
        <color indexed="8"/>
        <rFont val="Arial Narrow"/>
        <family val="2"/>
      </rPr>
      <t>ročno nakladanje in odvoz</t>
    </r>
    <r>
      <rPr>
        <sz val="10"/>
        <color indexed="8"/>
        <rFont val="Arial Narrow"/>
        <family val="2"/>
      </rPr>
      <t xml:space="preserve"> odvečnega materiala, humuziranje in zatravitev - vzpostavitev prvotnega stanja po </t>
    </r>
    <r>
      <rPr>
        <b/>
        <sz val="10"/>
        <color indexed="8"/>
        <rFont val="Arial Narrow"/>
        <family val="2"/>
      </rPr>
      <t>vrtovih in zelenicah</t>
    </r>
    <r>
      <rPr>
        <sz val="10"/>
        <color indexed="8"/>
        <rFont val="Arial Narrow"/>
        <family val="2"/>
      </rPr>
      <t xml:space="preserve">.
Obračun za </t>
    </r>
    <r>
      <rPr>
        <b/>
        <sz val="10"/>
        <color indexed="8"/>
        <rFont val="Arial Narrow"/>
        <family val="2"/>
      </rPr>
      <t>1 m'</t>
    </r>
    <r>
      <rPr>
        <sz val="10"/>
        <color indexed="8"/>
        <rFont val="Arial Narrow"/>
        <family val="2"/>
      </rPr>
      <t>.</t>
    </r>
  </si>
  <si>
    <r>
      <rPr>
        <sz val="10"/>
        <color indexed="8"/>
        <rFont val="Arial Narrow"/>
        <family val="2"/>
      </rPr>
      <t xml:space="preserve">Zemeljska in gradbena dela za izvedbo cevi in jaškov pod </t>
    </r>
    <r>
      <rPr>
        <b/>
        <sz val="10"/>
        <color indexed="8"/>
        <rFont val="Arial Narrow"/>
        <family val="2"/>
      </rPr>
      <t>zelenimi</t>
    </r>
    <r>
      <rPr>
        <sz val="10"/>
        <color indexed="8"/>
        <rFont val="Arial Narrow"/>
        <family val="2"/>
      </rPr>
      <t xml:space="preserve"> površinami - izkop </t>
    </r>
    <r>
      <rPr>
        <b/>
        <sz val="10"/>
        <color indexed="8"/>
        <rFont val="Arial Narrow"/>
        <family val="2"/>
      </rPr>
      <t>ročno 100 % in strojno 0 %</t>
    </r>
    <r>
      <rPr>
        <sz val="10"/>
        <color indexed="8"/>
        <rFont val="Arial Narrow"/>
        <family val="2"/>
      </rPr>
      <t xml:space="preserve">. Izkop brežine se izvaja v naklonu 65° do nivoja tampona, širina dne je 40 cm in povprečna globina izkopa je 1,20 m. Izvedba peščenega nasipa za izravnavo dna jarka v debelini 10 cm in nasutje nad cevjo v debelini 20 cm s peščenim materialom granulacije 0,02 - 8 mm ter ročno zasutje z izkopanim materialom in utrjevanjem po slojih debeline 20 cm. V ceno je vključeno </t>
    </r>
    <r>
      <rPr>
        <b/>
        <sz val="10"/>
        <color indexed="8"/>
        <rFont val="Arial Narrow"/>
        <family val="2"/>
      </rPr>
      <t>odlaganje materiala na rob izkopa</t>
    </r>
    <r>
      <rPr>
        <sz val="10"/>
        <color indexed="8"/>
        <rFont val="Arial Narrow"/>
        <family val="2"/>
      </rPr>
      <t xml:space="preserve"> </t>
    </r>
    <r>
      <rPr>
        <b/>
        <sz val="10"/>
        <color indexed="8"/>
        <rFont val="Arial Narrow"/>
        <family val="2"/>
      </rPr>
      <t>in odvoz</t>
    </r>
    <r>
      <rPr>
        <sz val="10"/>
        <color indexed="8"/>
        <rFont val="Arial Narrow"/>
        <family val="2"/>
      </rPr>
      <t xml:space="preserve"> odvečnega materiala, humuziranje in zatravitev - vzpostavitev prvotnega stanja po </t>
    </r>
    <r>
      <rPr>
        <b/>
        <sz val="10"/>
        <color indexed="8"/>
        <rFont val="Arial Narrow"/>
        <family val="2"/>
      </rPr>
      <t>vrtovih in zelenicah</t>
    </r>
    <r>
      <rPr>
        <sz val="10"/>
        <color indexed="8"/>
        <rFont val="Arial Narrow"/>
        <family val="2"/>
      </rPr>
      <t xml:space="preserve">.
Obračun za </t>
    </r>
    <r>
      <rPr>
        <b/>
        <sz val="10"/>
        <color indexed="8"/>
        <rFont val="Arial Narrow"/>
        <family val="2"/>
      </rPr>
      <t>1 m'</t>
    </r>
    <r>
      <rPr>
        <sz val="10"/>
        <color indexed="8"/>
        <rFont val="Arial Narrow"/>
        <family val="2"/>
      </rPr>
      <t>.</t>
    </r>
  </si>
  <si>
    <r>
      <rPr>
        <sz val="10"/>
        <color indexed="8"/>
        <rFont val="Arial Narrow"/>
        <family val="2"/>
      </rPr>
      <t xml:space="preserve">Zemeljska in gradbena dela za izvedbo cevi in jaškov pod </t>
    </r>
    <r>
      <rPr>
        <b/>
        <sz val="10"/>
        <color indexed="8"/>
        <rFont val="Arial Narrow"/>
        <family val="2"/>
      </rPr>
      <t>utrjenimi</t>
    </r>
    <r>
      <rPr>
        <sz val="10"/>
        <color indexed="8"/>
        <rFont val="Arial Narrow"/>
        <family val="2"/>
      </rPr>
      <t xml:space="preserve"> površinami - odstranitev ploščic in tlakovcev, rezanje in rušenje asfalta ter izkop </t>
    </r>
    <r>
      <rPr>
        <b/>
        <sz val="10"/>
        <color indexed="8"/>
        <rFont val="Arial Narrow"/>
        <family val="2"/>
      </rPr>
      <t>ročno 40 % in strojno 60 %</t>
    </r>
    <r>
      <rPr>
        <sz val="10"/>
        <color indexed="8"/>
        <rFont val="Arial Narrow"/>
        <family val="2"/>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do 30 cm pod končnim tlakom. Dobava in vgradnja tampona 0-32 mm, uvaljanje, izdelava finega planuma z dosipom kot podlaga za finalni tlak. V postavko je vključeno tudi </t>
    </r>
    <r>
      <rPr>
        <b/>
        <sz val="10"/>
        <color indexed="8"/>
        <rFont val="Arial Narrow"/>
        <family val="2"/>
      </rPr>
      <t>nakladanje in odvoz</t>
    </r>
    <r>
      <rPr>
        <sz val="10"/>
        <color indexed="8"/>
        <rFont val="Arial Narrow"/>
        <family val="2"/>
      </rPr>
      <t xml:space="preserve"> odvečnega materiala, polaganje tlakovcev in ploščic skupaj z dobavo manjkajočih, asfaltiranje z AC 8 surf B 70/100 A4 v debelini do 6 cm in zalivanje stikov - vzpostavitev prvotnega stanja po </t>
    </r>
    <r>
      <rPr>
        <b/>
        <sz val="10"/>
        <color indexed="8"/>
        <rFont val="Arial Narrow"/>
        <family val="2"/>
      </rPr>
      <t>dvoriščih in pločnikih</t>
    </r>
    <r>
      <rPr>
        <sz val="10"/>
        <color indexed="8"/>
        <rFont val="Arial Narrow"/>
        <family val="2"/>
      </rPr>
      <t xml:space="preserve">. V postavki je  vključen ves potreben material in delo.
Obračun za </t>
    </r>
    <r>
      <rPr>
        <b/>
        <sz val="10"/>
        <color indexed="8"/>
        <rFont val="Arial Narrow"/>
        <family val="2"/>
      </rPr>
      <t>1 m'</t>
    </r>
    <r>
      <rPr>
        <sz val="10"/>
        <color indexed="8"/>
        <rFont val="Arial Narrow"/>
        <family val="2"/>
      </rPr>
      <t>.</t>
    </r>
  </si>
  <si>
    <r>
      <rPr>
        <sz val="10"/>
        <color indexed="8"/>
        <rFont val="Arial Narrow"/>
        <family val="2"/>
      </rPr>
      <t xml:space="preserve">Zemeljska in gradbena dela za izvedbo cevi in jaškov pod </t>
    </r>
    <r>
      <rPr>
        <b/>
        <sz val="10"/>
        <color indexed="8"/>
        <rFont val="Arial Narrow"/>
        <family val="2"/>
      </rPr>
      <t>cestnimi</t>
    </r>
    <r>
      <rPr>
        <sz val="10"/>
        <color indexed="8"/>
        <rFont val="Arial Narrow"/>
        <family val="2"/>
      </rPr>
      <t xml:space="preserve"> površinami - rezanje in rušenje asfalta ter izkop </t>
    </r>
    <r>
      <rPr>
        <b/>
        <sz val="10"/>
        <color indexed="8"/>
        <rFont val="Arial Narrow"/>
        <family val="2"/>
      </rPr>
      <t>ročno 40 % in strojno 60 %</t>
    </r>
    <r>
      <rPr>
        <sz val="10"/>
        <color indexed="8"/>
        <rFont val="Arial Narrow"/>
        <family val="2"/>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Dobava in vgradnja tampona 0-32 mm, uvaljanje do potrebne nosilnosti v debelini 50 cm in izdelava finega planuma. V ceno je vključeno tudi </t>
    </r>
    <r>
      <rPr>
        <b/>
        <sz val="10"/>
        <color indexed="8"/>
        <rFont val="Arial Narrow"/>
        <family val="2"/>
      </rPr>
      <t>nakladanje in odvoz</t>
    </r>
    <r>
      <rPr>
        <sz val="10"/>
        <color indexed="8"/>
        <rFont val="Arial Narrow"/>
        <family val="2"/>
      </rPr>
      <t xml:space="preserve"> odvečnega materiala, </t>
    </r>
    <r>
      <rPr>
        <b/>
        <sz val="10"/>
        <color indexed="8"/>
        <rFont val="Arial Narrow"/>
        <family val="2"/>
      </rPr>
      <t>brez dobave asfalta</t>
    </r>
    <r>
      <rPr>
        <sz val="10"/>
        <color indexed="8"/>
        <rFont val="Arial Narrow"/>
        <family val="2"/>
      </rPr>
      <t xml:space="preserve">. V postavki je vključen ves potreben material in delo.
Obračun za </t>
    </r>
    <r>
      <rPr>
        <b/>
        <sz val="10"/>
        <color indexed="8"/>
        <rFont val="Arial Narrow"/>
        <family val="2"/>
      </rPr>
      <t>1 m'</t>
    </r>
    <r>
      <rPr>
        <sz val="10"/>
        <color indexed="8"/>
        <rFont val="Arial Narrow"/>
        <family val="2"/>
      </rPr>
      <t>.</t>
    </r>
  </si>
  <si>
    <r>
      <rPr>
        <sz val="10"/>
        <color indexed="8"/>
        <rFont val="Arial Narrow"/>
        <family val="2"/>
      </rPr>
      <t xml:space="preserve">Strojni in ročni </t>
    </r>
    <r>
      <rPr>
        <b/>
        <sz val="10"/>
        <color indexed="8"/>
        <rFont val="Arial Narrow"/>
        <family val="2"/>
      </rPr>
      <t>podkop</t>
    </r>
    <r>
      <rPr>
        <sz val="10"/>
        <color indexed="8"/>
        <rFont val="Arial Narrow"/>
        <family val="2"/>
      </rPr>
      <t xml:space="preserve"> pod ograjami, živimi mejami in podobnim.
Obračun za </t>
    </r>
    <r>
      <rPr>
        <b/>
        <sz val="10"/>
        <color indexed="8"/>
        <rFont val="Arial Narrow"/>
        <family val="2"/>
      </rPr>
      <t>1 kos</t>
    </r>
    <r>
      <rPr>
        <sz val="10"/>
        <color indexed="8"/>
        <rFont val="Arial Narrow"/>
        <family val="2"/>
      </rPr>
      <t>.</t>
    </r>
  </si>
  <si>
    <r>
      <rPr>
        <b/>
        <sz val="10"/>
        <color indexed="8"/>
        <rFont val="Arial Narrow"/>
        <family val="2"/>
      </rPr>
      <t>Rušenje</t>
    </r>
    <r>
      <rPr>
        <sz val="10"/>
        <color indexed="8"/>
        <rFont val="Arial Narrow"/>
        <family val="2"/>
      </rPr>
      <t xml:space="preserve"> vseh vrst </t>
    </r>
    <r>
      <rPr>
        <b/>
        <sz val="10"/>
        <color indexed="8"/>
        <rFont val="Arial Narrow"/>
        <family val="2"/>
      </rPr>
      <t>betonskega tlaka</t>
    </r>
    <r>
      <rPr>
        <sz val="10"/>
        <color indexed="8"/>
        <rFont val="Arial Narrow"/>
        <family val="2"/>
      </rPr>
      <t xml:space="preserve"> ali obrobe v stavbah vključno z nakladanjem na kamion, razkladanjem in stroški deponije.
Obračun za </t>
    </r>
    <r>
      <rPr>
        <b/>
        <sz val="10"/>
        <color indexed="8"/>
        <rFont val="Arial Narrow"/>
        <family val="2"/>
      </rPr>
      <t>1 m</t>
    </r>
    <r>
      <rPr>
        <b/>
        <vertAlign val="superscript"/>
        <sz val="10"/>
        <color indexed="8"/>
        <rFont val="Arial Narrow"/>
        <family val="2"/>
      </rPr>
      <t>2</t>
    </r>
    <r>
      <rPr>
        <sz val="10"/>
        <color indexed="8"/>
        <rFont val="Arial Narrow"/>
        <family val="2"/>
      </rPr>
      <t>.</t>
    </r>
  </si>
  <si>
    <r>
      <rPr>
        <b/>
        <sz val="10"/>
        <color indexed="8"/>
        <rFont val="Arial Narrow"/>
        <family val="2"/>
      </rPr>
      <t>Izdelava</t>
    </r>
    <r>
      <rPr>
        <sz val="10"/>
        <color indexed="8"/>
        <rFont val="Arial Narrow"/>
        <family val="2"/>
      </rPr>
      <t xml:space="preserve"> vseh vrst </t>
    </r>
    <r>
      <rPr>
        <b/>
        <sz val="10"/>
        <color indexed="8"/>
        <rFont val="Arial Narrow"/>
        <family val="2"/>
      </rPr>
      <t>betonskega tlaka</t>
    </r>
    <r>
      <rPr>
        <sz val="10"/>
        <color indexed="8"/>
        <rFont val="Arial Narrow"/>
        <family val="2"/>
      </rPr>
      <t xml:space="preserve"> ali obrobe v stavbah v debelini 10 cm. Vključeni so vsi stroški izvedbe.
Obračun za </t>
    </r>
    <r>
      <rPr>
        <b/>
        <sz val="10"/>
        <color indexed="8"/>
        <rFont val="Arial Narrow"/>
        <family val="2"/>
      </rPr>
      <t>1 m</t>
    </r>
    <r>
      <rPr>
        <b/>
        <vertAlign val="superscript"/>
        <sz val="10"/>
        <color indexed="8"/>
        <rFont val="Arial Narrow"/>
        <family val="2"/>
      </rPr>
      <t>2</t>
    </r>
    <r>
      <rPr>
        <sz val="10"/>
        <color indexed="8"/>
        <rFont val="Arial Narrow"/>
        <family val="2"/>
      </rPr>
      <t>.</t>
    </r>
  </si>
  <si>
    <r>
      <rPr>
        <b/>
        <sz val="10"/>
        <color indexed="8"/>
        <rFont val="Arial Narrow"/>
        <family val="2"/>
      </rPr>
      <t>Izdelava preboja</t>
    </r>
    <r>
      <rPr>
        <sz val="10"/>
        <color indexed="8"/>
        <rFont val="Arial Narrow"/>
        <family val="2"/>
      </rPr>
      <t xml:space="preserve"> skozi temelj ali zunanjo steno objekta za cev PE 63 in sanacija površin okoli preboja ter sanacija hidro in termo izolacije.
Obračun za </t>
    </r>
    <r>
      <rPr>
        <b/>
        <sz val="10"/>
        <color indexed="8"/>
        <rFont val="Arial Narrow"/>
        <family val="2"/>
      </rPr>
      <t>1 kos</t>
    </r>
    <r>
      <rPr>
        <sz val="10"/>
        <color indexed="8"/>
        <rFont val="Arial Narrow"/>
        <family val="2"/>
      </rPr>
      <t>.</t>
    </r>
  </si>
  <si>
    <r>
      <rPr>
        <b/>
        <sz val="10"/>
        <color indexed="8"/>
        <rFont val="Arial Narrow"/>
        <family val="2"/>
      </rPr>
      <t xml:space="preserve">Izdelava geodetskega posnetka </t>
    </r>
    <r>
      <rPr>
        <sz val="10"/>
        <color indexed="8"/>
        <rFont val="Arial Narrow"/>
        <family val="2"/>
      </rPr>
      <t xml:space="preserve">vodov od navrtalnega zasuna do objekta in vris cevi z jaški v kataster. En izvod posnetka v Gauss-Krugerjevem sistemu oziroma drugem veljavnem sistemu se odda v elektronski obliki. Izdelava geodetskega načrta po zahtevi upravljalca vodovoda in veljavni gradbeni zakonodaji.
Obračun za </t>
    </r>
    <r>
      <rPr>
        <b/>
        <sz val="10"/>
        <color indexed="8"/>
        <rFont val="Arial Narrow"/>
        <family val="2"/>
      </rPr>
      <t>1 m'</t>
    </r>
    <r>
      <rPr>
        <sz val="10"/>
        <color indexed="8"/>
        <rFont val="Arial Narrow"/>
        <family val="2"/>
      </rPr>
      <t xml:space="preserve"> dolžine hišnega priključka.</t>
    </r>
  </si>
  <si>
    <r>
      <rPr>
        <sz val="10"/>
        <color indexed="8"/>
        <rFont val="Arial Narrow"/>
        <family val="2"/>
      </rPr>
      <t xml:space="preserve">Prenos, spuščanje in montaža vodovodne cevi </t>
    </r>
    <r>
      <rPr>
        <b/>
        <sz val="10"/>
        <color indexed="8"/>
        <rFont val="Arial Narrow"/>
        <family val="2"/>
      </rPr>
      <t>PE 100 d 32x3 mm v zaščitno cev PE 80 d 63</t>
    </r>
    <r>
      <rPr>
        <sz val="10"/>
        <color indexed="8"/>
        <rFont val="Arial Narrow"/>
        <family val="2"/>
      </rPr>
      <t xml:space="preserve"> s tesnilnimi zamaški, vključno s prevezavo na ločno spojko pri zasunu in armaturo v merilnem mestu, kjer se obnavlja celotna trasa.
Obračun za </t>
    </r>
    <r>
      <rPr>
        <b/>
        <sz val="10"/>
        <color indexed="8"/>
        <rFont val="Arial Narrow"/>
        <family val="2"/>
      </rPr>
      <t>1 m'</t>
    </r>
    <r>
      <rPr>
        <sz val="10"/>
        <color indexed="8"/>
        <rFont val="Arial Narrow"/>
        <family val="2"/>
      </rPr>
      <t>.</t>
    </r>
  </si>
  <si>
    <r>
      <rPr>
        <b/>
        <sz val="10"/>
        <color indexed="8"/>
        <rFont val="Arial Narrow"/>
        <family val="2"/>
      </rPr>
      <t>Demontaža</t>
    </r>
    <r>
      <rPr>
        <sz val="10"/>
        <color indexed="8"/>
        <rFont val="Arial Narrow"/>
        <family val="2"/>
      </rPr>
      <t xml:space="preserve"> obstoječih spojnih kosov, krogelnih pip fi 1", krogelnih pip z izpustom fi 1" in prehodnih spojk PE d 32 v starem vodomernem mestu ter </t>
    </r>
    <r>
      <rPr>
        <b/>
        <sz val="10"/>
        <color indexed="8"/>
        <rFont val="Arial Narrow"/>
        <family val="2"/>
      </rPr>
      <t>montaža vodomera v nov vodomerni jašek</t>
    </r>
    <r>
      <rPr>
        <sz val="10"/>
        <color indexed="8"/>
        <rFont val="Arial Narrow"/>
        <family val="2"/>
      </rPr>
      <t xml:space="preserve">. Postavka vključuje tudi dobavo in montažo novih spojnih kosov in cevi za povezavo v starem jašku ter </t>
    </r>
    <r>
      <rPr>
        <b/>
        <sz val="10"/>
        <color indexed="8"/>
        <rFont val="Arial Narrow"/>
        <family val="2"/>
      </rPr>
      <t>blindiranje</t>
    </r>
    <r>
      <rPr>
        <sz val="10"/>
        <color indexed="8"/>
        <rFont val="Arial Narrow"/>
        <family val="2"/>
      </rPr>
      <t xml:space="preserve"> starega priključka.
Obračun za </t>
    </r>
    <r>
      <rPr>
        <b/>
        <sz val="10"/>
        <color indexed="8"/>
        <rFont val="Arial Narrow"/>
        <family val="2"/>
      </rPr>
      <t>1 kos</t>
    </r>
    <r>
      <rPr>
        <sz val="10"/>
        <color indexed="8"/>
        <rFont val="Arial Narrow"/>
        <family val="2"/>
      </rPr>
      <t>.</t>
    </r>
  </si>
  <si>
    <r>
      <rPr>
        <sz val="10"/>
        <color indexed="8"/>
        <rFont val="Arial Narrow"/>
        <family val="2"/>
      </rPr>
      <t xml:space="preserve">Dobava in montaža </t>
    </r>
    <r>
      <rPr>
        <b/>
        <sz val="10"/>
        <color indexed="8"/>
        <rFont val="Arial Narrow"/>
        <family val="2"/>
      </rPr>
      <t>nadomestne povezave cevi (pocinkana izolirana cev 3/4")</t>
    </r>
    <r>
      <rPr>
        <sz val="10"/>
        <color indexed="8"/>
        <rFont val="Arial Narrow"/>
        <family val="2"/>
      </rPr>
      <t xml:space="preserve"> ter vzpostavitev prvotnega stanja po prevezavi cevi. Cena zajema dobavo, izdelavo, vse potrebne fazonske kose, toplotno izolacijo, prevrtanje skozi notranje zidove, pritrjevanje in delovne odre.
Obračun za </t>
    </r>
    <r>
      <rPr>
        <b/>
        <sz val="10"/>
        <color indexed="8"/>
        <rFont val="Arial Narrow"/>
        <family val="2"/>
      </rPr>
      <t>1 m'</t>
    </r>
    <r>
      <rPr>
        <sz val="10"/>
        <color indexed="8"/>
        <rFont val="Arial Narrow"/>
        <family val="2"/>
      </rPr>
      <t>.</t>
    </r>
  </si>
  <si>
    <r>
      <rPr>
        <sz val="10"/>
        <color indexed="8"/>
        <rFont val="Arial Narrow"/>
        <family val="2"/>
      </rPr>
      <t xml:space="preserve">Dobava in montaža </t>
    </r>
    <r>
      <rPr>
        <b/>
        <sz val="10"/>
        <color indexed="8"/>
        <rFont val="Arial Narrow"/>
        <family val="2"/>
      </rPr>
      <t>nadomestne povezave cevi (izolirana alumplast cev 3/4")</t>
    </r>
    <r>
      <rPr>
        <sz val="10"/>
        <color indexed="8"/>
        <rFont val="Arial Narrow"/>
        <family val="2"/>
      </rPr>
      <t xml:space="preserve"> ter vzpostavitev prvotnega stanja po prevezavi. Cena zajema dobavo, izdelavo, vse potrebne fazonske kose, toplotno izolacijo, prevrtanje skozi notranje zidove, pritrjevanje in delovne odre.
Obračun za </t>
    </r>
    <r>
      <rPr>
        <b/>
        <sz val="10"/>
        <color indexed="8"/>
        <rFont val="Arial Narrow"/>
        <family val="2"/>
      </rPr>
      <t>1 m'</t>
    </r>
    <r>
      <rPr>
        <sz val="10"/>
        <color indexed="8"/>
        <rFont val="Arial Narrow"/>
        <family val="2"/>
      </rPr>
      <t>.</t>
    </r>
  </si>
  <si>
    <r>
      <rPr>
        <sz val="10"/>
        <color indexed="8"/>
        <rFont val="Arial Narrow"/>
        <family val="2"/>
      </rPr>
      <t xml:space="preserve">Dobava in vgradnja </t>
    </r>
    <r>
      <rPr>
        <b/>
        <sz val="10"/>
        <color indexed="8"/>
        <rFont val="Arial Narrow"/>
        <family val="2"/>
      </rPr>
      <t>alumplast cevi 3/4" v obstoječo</t>
    </r>
    <r>
      <rPr>
        <sz val="10"/>
        <color indexed="8"/>
        <rFont val="Arial Narrow"/>
        <family val="2"/>
      </rPr>
      <t xml:space="preserve"> PE cev kot zaščitno, vključno z vsemi spoji in navezavo.
Obračun za </t>
    </r>
    <r>
      <rPr>
        <b/>
        <sz val="10"/>
        <color indexed="8"/>
        <rFont val="Arial Narrow"/>
        <family val="2"/>
      </rPr>
      <t>1 m'</t>
    </r>
    <r>
      <rPr>
        <sz val="10"/>
        <color indexed="8"/>
        <rFont val="Arial Narrow"/>
        <family val="2"/>
      </rPr>
      <t>.</t>
    </r>
  </si>
  <si>
    <r>
      <rPr>
        <b/>
        <sz val="10"/>
        <color indexed="8"/>
        <rFont val="Arial Narrow"/>
        <family val="2"/>
      </rPr>
      <t>Izpiranje</t>
    </r>
    <r>
      <rPr>
        <sz val="10"/>
        <color indexed="8"/>
        <rFont val="Arial Narrow"/>
        <family val="2"/>
      </rPr>
      <t xml:space="preserve"> cevi priključkov.
Obračun za </t>
    </r>
    <r>
      <rPr>
        <b/>
        <sz val="10"/>
        <color indexed="8"/>
        <rFont val="Arial Narrow"/>
        <family val="2"/>
      </rPr>
      <t>1 m'</t>
    </r>
    <r>
      <rPr>
        <sz val="10"/>
        <color indexed="8"/>
        <rFont val="Arial Narrow"/>
        <family val="2"/>
      </rPr>
      <t>.</t>
    </r>
  </si>
  <si>
    <r>
      <rPr>
        <sz val="10"/>
        <color indexed="8"/>
        <rFont val="Arial Narrow"/>
        <family val="2"/>
      </rPr>
      <t xml:space="preserve">Nabava in polaganje </t>
    </r>
    <r>
      <rPr>
        <b/>
        <sz val="10"/>
        <color indexed="8"/>
        <rFont val="Arial Narrow"/>
        <family val="2"/>
      </rPr>
      <t>signalnega traku</t>
    </r>
    <r>
      <rPr>
        <sz val="10"/>
        <color indexed="8"/>
        <rFont val="Arial Narrow"/>
        <family val="2"/>
      </rPr>
      <t xml:space="preserve"> nad cevmi priključkov.
Obračun za </t>
    </r>
    <r>
      <rPr>
        <b/>
        <sz val="10"/>
        <color indexed="8"/>
        <rFont val="Arial Narrow"/>
        <family val="2"/>
      </rPr>
      <t>1 m'</t>
    </r>
    <r>
      <rPr>
        <sz val="10"/>
        <color indexed="8"/>
        <rFont val="Arial Narrow"/>
        <family val="2"/>
      </rPr>
      <t>.</t>
    </r>
  </si>
  <si>
    <r>
      <rPr>
        <sz val="10"/>
        <color indexed="8"/>
        <rFont val="Arial Narrow"/>
        <family val="2"/>
      </rPr>
      <t xml:space="preserve">Vodovodne cevi </t>
    </r>
    <r>
      <rPr>
        <b/>
        <sz val="10"/>
        <color indexed="8"/>
        <rFont val="Arial Narrow"/>
        <family val="2"/>
      </rPr>
      <t>PE d 32x3,0 mm</t>
    </r>
    <r>
      <rPr>
        <sz val="10"/>
        <color indexed="8"/>
        <rFont val="Arial Narrow"/>
        <family val="2"/>
      </rPr>
      <t>, 16 barov</t>
    </r>
  </si>
  <si>
    <r>
      <rPr>
        <sz val="10"/>
        <color indexed="8"/>
        <rFont val="Arial Narrow"/>
        <family val="2"/>
      </rPr>
      <t xml:space="preserve">Zaščitna cev </t>
    </r>
    <r>
      <rPr>
        <b/>
        <sz val="10"/>
        <color indexed="8"/>
        <rFont val="Arial Narrow"/>
        <family val="2"/>
      </rPr>
      <t>PE d 63x5,8 mm</t>
    </r>
    <r>
      <rPr>
        <sz val="10"/>
        <color indexed="8"/>
        <rFont val="Arial Narrow"/>
        <family val="2"/>
      </rPr>
      <t>, 8 barov</t>
    </r>
  </si>
  <si>
    <r>
      <rPr>
        <b/>
        <sz val="10"/>
        <color indexed="8"/>
        <rFont val="Arial Narrow"/>
        <family val="2"/>
      </rPr>
      <t>ISO spojka d 32/1"</t>
    </r>
    <r>
      <rPr>
        <sz val="10"/>
        <color indexed="8"/>
        <rFont val="Arial Narrow"/>
        <family val="2"/>
      </rPr>
      <t xml:space="preserve"> za prevezavo cevi </t>
    </r>
    <r>
      <rPr>
        <b/>
        <sz val="10"/>
        <color indexed="8"/>
        <rFont val="Arial Narrow"/>
        <family val="2"/>
      </rPr>
      <t>PE d 32</t>
    </r>
    <r>
      <rPr>
        <sz val="10"/>
        <color indexed="8"/>
        <rFont val="Arial Narrow"/>
        <family val="2"/>
      </rPr>
      <t xml:space="preserve"> in cevi pri jaških.</t>
    </r>
  </si>
  <si>
    <r>
      <rPr>
        <b/>
        <sz val="10"/>
        <color indexed="8"/>
        <rFont val="Arial Narrow"/>
        <family val="2"/>
      </rPr>
      <t>Spojka PE d 32/32</t>
    </r>
    <r>
      <rPr>
        <sz val="10"/>
        <color indexed="8"/>
        <rFont val="Arial Narrow"/>
        <family val="2"/>
      </rPr>
      <t xml:space="preserve"> za prevezavo cevi </t>
    </r>
    <r>
      <rPr>
        <b/>
        <sz val="10"/>
        <color indexed="8"/>
        <rFont val="Arial Narrow"/>
        <family val="2"/>
      </rPr>
      <t>PE .</t>
    </r>
  </si>
  <si>
    <r>
      <t>m</t>
    </r>
    <r>
      <rPr>
        <vertAlign val="superscript"/>
        <sz val="10"/>
        <color indexed="8"/>
        <rFont val="Arial Narrow"/>
        <family val="2"/>
        <charset val="238"/>
      </rPr>
      <t>3</t>
    </r>
    <r>
      <rPr>
        <sz val="10"/>
        <color indexed="8"/>
        <rFont val="Arial Narrow"/>
        <family val="2"/>
        <charset val="238"/>
      </rPr>
      <t xml:space="preserve"> </t>
    </r>
  </si>
  <si>
    <r>
      <t>skupaj m</t>
    </r>
    <r>
      <rPr>
        <vertAlign val="superscript"/>
        <sz val="10"/>
        <color indexed="8"/>
        <rFont val="Arial Narrow"/>
        <family val="2"/>
        <charset val="238"/>
      </rPr>
      <t>3</t>
    </r>
    <r>
      <rPr>
        <sz val="10"/>
        <color indexed="8"/>
        <rFont val="Arial Narrow"/>
        <family val="2"/>
        <charset val="238"/>
      </rPr>
      <t xml:space="preserve">                             </t>
    </r>
  </si>
  <si>
    <r>
      <t>m</t>
    </r>
    <r>
      <rPr>
        <vertAlign val="superscript"/>
        <sz val="10"/>
        <color indexed="8"/>
        <rFont val="Arial Narrow"/>
        <family val="2"/>
        <charset val="238"/>
      </rPr>
      <t>3</t>
    </r>
  </si>
  <si>
    <r>
      <t>skupaj m</t>
    </r>
    <r>
      <rPr>
        <vertAlign val="superscript"/>
        <sz val="10"/>
        <color indexed="8"/>
        <rFont val="Arial Narrow"/>
        <family val="2"/>
        <charset val="238"/>
      </rPr>
      <t>3</t>
    </r>
    <r>
      <rPr>
        <sz val="10"/>
        <color indexed="8"/>
        <rFont val="Arial Narrow"/>
        <family val="2"/>
        <charset val="238"/>
      </rPr>
      <t xml:space="preserve">                                     </t>
    </r>
  </si>
  <si>
    <t>koef razrahljivosti = 1,22</t>
  </si>
  <si>
    <r>
      <t>m</t>
    </r>
    <r>
      <rPr>
        <vertAlign val="superscript"/>
        <sz val="10"/>
        <color indexed="8"/>
        <rFont val="Arial Narrow"/>
        <family val="2"/>
        <charset val="238"/>
      </rPr>
      <t>3</t>
    </r>
    <r>
      <rPr>
        <sz val="10"/>
        <color indexed="8"/>
        <rFont val="Arial Narrow"/>
        <family val="2"/>
        <charset val="238"/>
      </rPr>
      <t xml:space="preserve">                                                      </t>
    </r>
  </si>
  <si>
    <r>
      <t>m</t>
    </r>
    <r>
      <rPr>
        <vertAlign val="superscript"/>
        <sz val="10"/>
        <color indexed="8"/>
        <rFont val="Arial Narrow"/>
        <family val="2"/>
        <charset val="238"/>
      </rPr>
      <t>2</t>
    </r>
    <r>
      <rPr>
        <sz val="10"/>
        <color indexed="8"/>
        <rFont val="Arial Narrow"/>
        <family val="2"/>
        <charset val="238"/>
      </rPr>
      <t xml:space="preserve"> </t>
    </r>
  </si>
  <si>
    <t>Dobava, transport, polaganje, stikovanje in vodotesno spajanje PVC U cevi, brez polniL, klase SN - 8, izdelane po DIN EN 1401-1, polaganje na beton in polno obbetoniranje (zveze požiralnikov) 6 *6 m.</t>
  </si>
  <si>
    <r>
      <t xml:space="preserve">Dobava, transport, namestitev in montaža popolnoma predfabriciranih jaškov iz armiranega poliestra </t>
    </r>
    <r>
      <rPr>
        <b/>
        <sz val="10"/>
        <rFont val="Arial Narrow"/>
        <family val="2"/>
        <charset val="238"/>
      </rPr>
      <t>DN 1000</t>
    </r>
    <r>
      <rPr>
        <sz val="10"/>
        <rFont val="Arial Narrow"/>
        <family val="2"/>
        <charset val="238"/>
      </rPr>
      <t>, obodna togost zahteva SN 5000, ki imajo že izdelano muldo in nastavke za priključne cevi do DN 500, debelina stene min 15 mm.</t>
    </r>
  </si>
  <si>
    <r>
      <t>Jašek DN 1000, višina =  1</t>
    </r>
    <r>
      <rPr>
        <b/>
        <sz val="10"/>
        <rFont val="Arial Narrow"/>
        <family val="2"/>
        <charset val="238"/>
      </rPr>
      <t>,50 m do 2,00 m</t>
    </r>
  </si>
  <si>
    <r>
      <t>Jašek DN 1000, višina =  2</t>
    </r>
    <r>
      <rPr>
        <b/>
        <sz val="10"/>
        <rFont val="Arial Narrow"/>
        <family val="2"/>
        <charset val="238"/>
      </rPr>
      <t>,00 m do 2,50 m</t>
    </r>
  </si>
  <si>
    <r>
      <t xml:space="preserve">Dobava, transport, namestitev in montaža popolnoma predfabriciranih jaškov iz armiranega poliestra </t>
    </r>
    <r>
      <rPr>
        <b/>
        <sz val="10"/>
        <rFont val="Arial Narrow"/>
        <family val="2"/>
        <charset val="238"/>
      </rPr>
      <t>DN 800</t>
    </r>
    <r>
      <rPr>
        <sz val="10"/>
        <rFont val="Arial Narrow"/>
        <family val="2"/>
        <charset val="238"/>
      </rPr>
      <t>,SN 5000, ki imajo že izdelano muldo in nastavke za priključne cevi do DN 150, debelina stene min 15 mm.</t>
    </r>
  </si>
  <si>
    <r>
      <rPr>
        <b/>
        <sz val="10"/>
        <rFont val="Arial Narrow"/>
        <family val="2"/>
        <charset val="238"/>
      </rPr>
      <t>Kanalski pokrov tip "D"</t>
    </r>
    <r>
      <rPr>
        <sz val="10"/>
        <rFont val="Arial Narrow"/>
        <family val="2"/>
        <charset val="238"/>
      </rPr>
      <t xml:space="preserve"> z AB ploščo in betonskim obročem /razbremenilni prstan, premer pokrova fi 600 mm, N=400 kN iz duktilne litine, po standardu SIST  EN 124-1 in EN 124-2 , ISO 1401, minimalne teže 110 kg,  s protihrupnim vložkom in brez zaklepa, pokrov je ventiliran. (na jašku DN 1000 mm)</t>
    </r>
  </si>
  <si>
    <r>
      <rPr>
        <b/>
        <sz val="10"/>
        <rFont val="Arial Narrow"/>
        <family val="2"/>
        <charset val="238"/>
      </rPr>
      <t>Kanalski pokrov tip "C"</t>
    </r>
    <r>
      <rPr>
        <sz val="10"/>
        <rFont val="Arial Narrow"/>
        <family val="2"/>
        <charset val="238"/>
      </rPr>
      <t xml:space="preserve"> z AB ploščo in betonskim obročem /razbremenilni prstan, premer pokrova fi 600 mm, N=250 kN iz duktilne litine, po standardu SIST  EN 124-1 in EN 124-2 , ISO 1401, pokrov je ventiliran. (na jašku DN 800 mm)</t>
    </r>
  </si>
  <si>
    <r>
      <rPr>
        <b/>
        <sz val="10"/>
        <color indexed="8"/>
        <rFont val="Arial Narrow"/>
        <family val="2"/>
      </rPr>
      <t>Določitev poteka trase</t>
    </r>
    <r>
      <rPr>
        <sz val="10"/>
        <color indexed="8"/>
        <rFont val="Arial Narrow"/>
        <family val="2"/>
      </rPr>
      <t xml:space="preserve"> KANALIZACIJE z upravljalcem in lastnikom objekta.</t>
    </r>
  </si>
  <si>
    <r>
      <t xml:space="preserve">Zemeljska in gradbena dela za izvedbo cevi in jaškov pod </t>
    </r>
    <r>
      <rPr>
        <b/>
        <sz val="10"/>
        <color indexed="8"/>
        <rFont val="Arial Narrow"/>
        <family val="2"/>
      </rPr>
      <t>zelenimi</t>
    </r>
    <r>
      <rPr>
        <sz val="10"/>
        <color indexed="8"/>
        <rFont val="Arial Narrow"/>
        <family val="2"/>
      </rPr>
      <t xml:space="preserve"> površinami - izkop </t>
    </r>
    <r>
      <rPr>
        <b/>
        <sz val="10"/>
        <color indexed="8"/>
        <rFont val="Arial Narrow"/>
        <family val="2"/>
      </rPr>
      <t>ročno 40 % in strojno 60 %</t>
    </r>
    <r>
      <rPr>
        <sz val="10"/>
        <color indexed="8"/>
        <rFont val="Arial Narrow"/>
        <family val="2"/>
      </rPr>
      <t xml:space="preserve">. Izkop brežine se izvaja v naklonu 65° do nivoja tampona, širina dna je 40 cm in povprečna globina izkopa je do </t>
    </r>
    <r>
      <rPr>
        <b/>
        <sz val="10"/>
        <rFont val="Arial Narrow"/>
        <family val="2"/>
      </rPr>
      <t>2,0 m</t>
    </r>
    <r>
      <rPr>
        <sz val="10"/>
        <color indexed="8"/>
        <rFont val="Arial Narrow"/>
        <family val="2"/>
      </rPr>
      <t xml:space="preserve">. Izvedba peščenega nasipa za izravnavo dna jarka v debelini 10 cm in nasutje nad cevjo v debelini 20 cm s peščenim materialom granulacije 0,02 - 8 mm ter strojno-ročno zasutje z izkopanim materialom in utrjevanjem po slojih debeline 20 cm. V ceno je vključeno tudi </t>
    </r>
    <r>
      <rPr>
        <b/>
        <sz val="10"/>
        <color indexed="8"/>
        <rFont val="Arial Narrow"/>
        <family val="2"/>
      </rPr>
      <t>nakladanje in odvoz</t>
    </r>
    <r>
      <rPr>
        <sz val="10"/>
        <color indexed="8"/>
        <rFont val="Arial Narrow"/>
        <family val="2"/>
      </rPr>
      <t xml:space="preserve"> odvečnega materiala, humuziranje in zatravitev - vzpostavitev prvotnega stanja po </t>
    </r>
    <r>
      <rPr>
        <b/>
        <sz val="10"/>
        <color indexed="8"/>
        <rFont val="Arial Narrow"/>
        <family val="2"/>
      </rPr>
      <t>vrtovih/zelenicah</t>
    </r>
    <r>
      <rPr>
        <sz val="10"/>
        <color indexed="8"/>
        <rFont val="Arial Narrow"/>
        <family val="2"/>
      </rPr>
      <t xml:space="preserve">.
Obračun za </t>
    </r>
    <r>
      <rPr>
        <b/>
        <sz val="10"/>
        <color indexed="8"/>
        <rFont val="Arial Narrow"/>
        <family val="2"/>
      </rPr>
      <t>1 m'</t>
    </r>
    <r>
      <rPr>
        <sz val="10"/>
        <color indexed="8"/>
        <rFont val="Arial Narrow"/>
        <family val="2"/>
      </rPr>
      <t>.</t>
    </r>
  </si>
  <si>
    <r>
      <t>m</t>
    </r>
    <r>
      <rPr>
        <vertAlign val="superscript"/>
        <sz val="10"/>
        <color indexed="8"/>
        <rFont val="Arial Narrow"/>
        <family val="2"/>
      </rPr>
      <t>1</t>
    </r>
  </si>
  <si>
    <r>
      <t xml:space="preserve">Zemeljska in gradbena dela za izvedbo cevi in jaškov pod </t>
    </r>
    <r>
      <rPr>
        <b/>
        <sz val="10"/>
        <color indexed="8"/>
        <rFont val="Arial Narrow"/>
        <family val="2"/>
      </rPr>
      <t>utrjenimi</t>
    </r>
    <r>
      <rPr>
        <sz val="10"/>
        <color indexed="8"/>
        <rFont val="Arial Narrow"/>
        <family val="2"/>
      </rPr>
      <t xml:space="preserve"> površinami - odstranitev ploščic in tlakovcev, rezanje in rušenje asfalta ter izkop </t>
    </r>
    <r>
      <rPr>
        <b/>
        <sz val="10"/>
        <color indexed="8"/>
        <rFont val="Arial Narrow"/>
        <family val="2"/>
      </rPr>
      <t>ročno 40 % in strojno 60 %</t>
    </r>
    <r>
      <rPr>
        <sz val="10"/>
        <color indexed="8"/>
        <rFont val="Arial Narrow"/>
        <family val="2"/>
      </rPr>
      <t>. Izkop brežine se izvaja v naklonu 65° do nivoja tampona, širina dna je 40 cm in povprečna globina izkopa je do</t>
    </r>
    <r>
      <rPr>
        <sz val="10"/>
        <rFont val="Arial Narrow"/>
        <family val="2"/>
      </rPr>
      <t xml:space="preserve"> </t>
    </r>
    <r>
      <rPr>
        <b/>
        <sz val="10"/>
        <rFont val="Arial Narrow"/>
        <family val="2"/>
      </rPr>
      <t xml:space="preserve">2,0 </t>
    </r>
    <r>
      <rPr>
        <sz val="10"/>
        <rFont val="Arial Narrow"/>
        <family val="2"/>
      </rPr>
      <t>m</t>
    </r>
    <r>
      <rPr>
        <sz val="10"/>
        <color indexed="8"/>
        <rFont val="Arial Narrow"/>
        <family val="2"/>
      </rPr>
      <t xml:space="preserve">. Izvedba peščenega nasipa za izravnavo dna jarka v debelini 10 cm in nasutje nad cevjo v debelini 20 cm s peščenim materialom granulacije 0,02 - 8 mm ter strojno-ročno zasutje z izkopanim materialom in utrjevanjem po slojih debeline 20 cm do 30 cm pod končnim tlakom. Dobava in vgradnja tampona 0-32 mm, uvaljanje, izdelava finega planuma z dosipom kot podlaga za finalni tlak. V postavko je vključeno tudi </t>
    </r>
    <r>
      <rPr>
        <b/>
        <sz val="10"/>
        <color indexed="8"/>
        <rFont val="Arial Narrow"/>
        <family val="2"/>
      </rPr>
      <t>nakladanje in odvoz</t>
    </r>
    <r>
      <rPr>
        <sz val="10"/>
        <color indexed="8"/>
        <rFont val="Arial Narrow"/>
        <family val="2"/>
      </rPr>
      <t xml:space="preserve"> odvečnega materiala, polaganje tlakovcev in ploščic skupaj z dobavo manjkajočih, asfaltiranje z AC 8 surf B 70/100 A4 v debelini do 6 cm in zalivanje stikov - vzpostavitev prvotnega stanja po </t>
    </r>
    <r>
      <rPr>
        <b/>
        <sz val="10"/>
        <color indexed="8"/>
        <rFont val="Arial Narrow"/>
        <family val="2"/>
      </rPr>
      <t>dvoriščih in pločnikih</t>
    </r>
    <r>
      <rPr>
        <sz val="10"/>
        <color indexed="8"/>
        <rFont val="Arial Narrow"/>
        <family val="2"/>
      </rPr>
      <t xml:space="preserve">. V postavki je  vključen ves potreben material in delo.
Obračun za </t>
    </r>
    <r>
      <rPr>
        <b/>
        <sz val="10"/>
        <color indexed="8"/>
        <rFont val="Arial Narrow"/>
        <family val="2"/>
      </rPr>
      <t>1 m'</t>
    </r>
    <r>
      <rPr>
        <sz val="10"/>
        <color indexed="8"/>
        <rFont val="Arial Narrow"/>
        <family val="2"/>
      </rPr>
      <t>.</t>
    </r>
  </si>
  <si>
    <r>
      <t xml:space="preserve">Zemeljska in gradbena dela za izvedbo cevi in jaškov pod </t>
    </r>
    <r>
      <rPr>
        <b/>
        <sz val="10"/>
        <color indexed="8"/>
        <rFont val="Arial Narrow"/>
        <family val="2"/>
      </rPr>
      <t>cestnimi</t>
    </r>
    <r>
      <rPr>
        <sz val="10"/>
        <color indexed="8"/>
        <rFont val="Arial Narrow"/>
        <family val="2"/>
      </rPr>
      <t xml:space="preserve"> površinami - rezanje in rušenje asfalta ter izkop </t>
    </r>
    <r>
      <rPr>
        <b/>
        <sz val="10"/>
        <color indexed="8"/>
        <rFont val="Arial Narrow"/>
        <family val="2"/>
      </rPr>
      <t>ročno 40 % in strojno 60 %</t>
    </r>
    <r>
      <rPr>
        <sz val="10"/>
        <color indexed="8"/>
        <rFont val="Arial Narrow"/>
        <family val="2"/>
      </rPr>
      <t xml:space="preserve">. Izkop brežine se izvaja v naklonu 65° do nivoja tampona, širina dna je 40 cm in povprečna globina izkopa je 2,0 m. Izvedba peščenega nasipa za izravnavo dna jarka v debelini 10 cm in nasutje nad cevjo v debelini 20 cm s peščenim materialom granulacije 0,02 - 8 mm ter strojno-ročno zasutje z izkopanim materialom in utrjevanjem po slojih debeline 20 cm. Dobava in vgradnja tampona 0-32 mm, uvaljanje do potrebne nosilnosti v debelini 50 cm in izdelava finega planuma. V ceno je vključeno tudi </t>
    </r>
    <r>
      <rPr>
        <b/>
        <sz val="10"/>
        <color indexed="8"/>
        <rFont val="Arial Narrow"/>
        <family val="2"/>
      </rPr>
      <t>nakladanje in odvoz</t>
    </r>
    <r>
      <rPr>
        <sz val="10"/>
        <color indexed="8"/>
        <rFont val="Arial Narrow"/>
        <family val="2"/>
      </rPr>
      <t xml:space="preserve"> odvečnega materiala. V postavki je vključen ves potreben material in delo.
Obračun za </t>
    </r>
    <r>
      <rPr>
        <b/>
        <sz val="10"/>
        <color indexed="8"/>
        <rFont val="Arial Narrow"/>
        <family val="2"/>
      </rPr>
      <t>1 m'</t>
    </r>
    <r>
      <rPr>
        <sz val="10"/>
        <color indexed="8"/>
        <rFont val="Arial Narrow"/>
        <family val="2"/>
      </rPr>
      <t>.</t>
    </r>
  </si>
  <si>
    <r>
      <t xml:space="preserve">Strojni in ročni </t>
    </r>
    <r>
      <rPr>
        <b/>
        <sz val="10"/>
        <color indexed="8"/>
        <rFont val="Arial Narrow"/>
        <family val="2"/>
      </rPr>
      <t>podkop</t>
    </r>
    <r>
      <rPr>
        <sz val="10"/>
        <color indexed="8"/>
        <rFont val="Arial Narrow"/>
        <family val="2"/>
      </rPr>
      <t xml:space="preserve"> pod ograjami, živimi mejami in podobnim.
Obračun za </t>
    </r>
    <r>
      <rPr>
        <b/>
        <sz val="10"/>
        <color indexed="8"/>
        <rFont val="Arial Narrow"/>
        <family val="2"/>
      </rPr>
      <t>1 kos</t>
    </r>
    <r>
      <rPr>
        <sz val="10"/>
        <color indexed="8"/>
        <rFont val="Arial Narrow"/>
        <family val="2"/>
      </rPr>
      <t>.</t>
    </r>
  </si>
  <si>
    <r>
      <rPr>
        <b/>
        <sz val="10"/>
        <color indexed="8"/>
        <rFont val="Arial Narrow"/>
        <family val="2"/>
      </rPr>
      <t xml:space="preserve">Izdelava geodetskega posnetka </t>
    </r>
    <r>
      <rPr>
        <sz val="10"/>
        <color indexed="8"/>
        <rFont val="Arial Narrow"/>
        <family val="2"/>
      </rPr>
      <t xml:space="preserve">vodov in vris cevi z jaški v kataster. En izvod posnetka v Gauss-Krugerjevem sistemu oziroma drugem veljavnem sistemu se odda v elektronski obliki. Izdelava geodetskega načrta po zahtevi upravljalca vodovoda in veljavni gradbeni zakonodaji.
Obračun za </t>
    </r>
    <r>
      <rPr>
        <b/>
        <sz val="10"/>
        <color indexed="8"/>
        <rFont val="Arial Narrow"/>
        <family val="2"/>
      </rPr>
      <t>1 m'</t>
    </r>
    <r>
      <rPr>
        <sz val="10"/>
        <color indexed="8"/>
        <rFont val="Arial Narrow"/>
        <family val="2"/>
      </rPr>
      <t xml:space="preserve"> dolžine hišnega priključka.</t>
    </r>
  </si>
  <si>
    <r>
      <t>Dobava, transport, polaganje, stikovanje in vodotesno spajanje PVC fazonskih kosov ulične kanalizacije</t>
    </r>
    <r>
      <rPr>
        <b/>
        <sz val="10"/>
        <color indexed="8"/>
        <rFont val="Arial Narrow"/>
        <family val="2"/>
      </rPr>
      <t>, koleno d160 -45</t>
    </r>
  </si>
  <si>
    <r>
      <t>Dobava, transport, polaganje, stikovanje in vodotesno spajanje PVC fazonskih kosov ulične kanalizacije</t>
    </r>
    <r>
      <rPr>
        <b/>
        <sz val="10"/>
        <color indexed="8"/>
        <rFont val="Arial Narrow"/>
        <family val="2"/>
      </rPr>
      <t xml:space="preserve">, drsna spojka-mufa d200 </t>
    </r>
  </si>
  <si>
    <r>
      <t>Dobava, transport, polaganje, stikovanje in vodotesno spajanje PVC fazonskih kosov ulične kanalizacije</t>
    </r>
    <r>
      <rPr>
        <b/>
        <sz val="10"/>
        <color indexed="8"/>
        <rFont val="Arial Narrow"/>
        <family val="2"/>
      </rPr>
      <t>, drsna spojka-mufa d250-300</t>
    </r>
  </si>
  <si>
    <r>
      <t>Dobava, transport, polaganje, stikovanje in vodotesno spajanje PVC fazonskih kosov ulične kanalizacije</t>
    </r>
    <r>
      <rPr>
        <b/>
        <sz val="10"/>
        <color indexed="8"/>
        <rFont val="Arial Narrow"/>
        <family val="2"/>
      </rPr>
      <t>, odcepni/priključni kos d160-d200</t>
    </r>
  </si>
  <si>
    <r>
      <t>Dobava, transport, polaganje, stikovanje in vodotesno spajanje PVC fazonskih kosov ulične kanalizacije</t>
    </r>
    <r>
      <rPr>
        <b/>
        <sz val="10"/>
        <color indexed="8"/>
        <rFont val="Arial Narrow"/>
        <family val="2"/>
      </rPr>
      <t>, odcepni/priključni kos d 250-d 300</t>
    </r>
  </si>
  <si>
    <r>
      <rPr>
        <sz val="10"/>
        <color indexed="8"/>
        <rFont val="Arial Narrow"/>
        <family val="2"/>
      </rPr>
      <t xml:space="preserve">Izdelava </t>
    </r>
    <r>
      <rPr>
        <b/>
        <sz val="10"/>
        <color indexed="8"/>
        <rFont val="Arial Narrow"/>
        <family val="2"/>
      </rPr>
      <t>varnostnega načrta</t>
    </r>
    <r>
      <rPr>
        <sz val="10"/>
        <color indexed="8"/>
        <rFont val="Arial Narrow"/>
        <family val="2"/>
      </rPr>
      <t xml:space="preserve"> za zahtevnejši objekt. V izdelavo so vključeni vsi stroški. Koordinacija VZPD na gradbišču. V ceno je vštet tudi en obisk na gradbišču.
</t>
    </r>
    <r>
      <rPr>
        <b/>
        <sz val="10"/>
        <color rgb="FF000000"/>
        <rFont val="Arial Narrow"/>
        <family val="2"/>
      </rPr>
      <t xml:space="preserve">V ponudbi se predpostavi cena 500 € </t>
    </r>
    <r>
      <rPr>
        <sz val="10"/>
        <rFont val="Arial Narrow"/>
        <family val="2"/>
      </rPr>
      <t>- VELJA ZA VODOVOD IN KANALIZACIJO</t>
    </r>
  </si>
  <si>
    <r>
      <rPr>
        <sz val="10"/>
        <color indexed="8"/>
        <rFont val="Arial Narrow"/>
        <family val="2"/>
      </rPr>
      <t xml:space="preserve">Izdelava elaborata zapore za zahtevnejši objekt. V izdelavo so vključeni vsi stroški. 
</t>
    </r>
    <r>
      <rPr>
        <b/>
        <sz val="10"/>
        <color rgb="FF000000"/>
        <rFont val="Arial Narrow"/>
        <family val="2"/>
      </rPr>
      <t xml:space="preserve">V ponudbi se predpostavi cena 1.500 € </t>
    </r>
    <r>
      <rPr>
        <sz val="10"/>
        <rFont val="Arial Narrow"/>
        <family val="2"/>
      </rPr>
      <t>- VELJA ZA VODOVOD IN KANALIZACIJO</t>
    </r>
  </si>
  <si>
    <r>
      <t xml:space="preserve">Ureditev cestnega režima v času gradnje z obvestli, zavarovanjem gradbišča s predpisano prometno signalizacijo, kot so  letve, opozorilne vrvice, znaki, svetlobna telesa. Po končanih delih odstranitev le te. </t>
    </r>
    <r>
      <rPr>
        <b/>
        <sz val="10"/>
        <rFont val="Arial Narrow"/>
        <family val="2"/>
      </rPr>
      <t>V ponudbi se predpostavi cena 3.000 €</t>
    </r>
    <r>
      <rPr>
        <sz val="10"/>
        <rFont val="Arial Narrow"/>
        <family val="2"/>
        <charset val="238"/>
      </rPr>
      <t>, obračun za predvideno zaporo po dejanskih stroških- faktura upravljavca. Naročila dodatnih del elementov zapore, ev. poškodbe zapore so stroški izvajalca.- VELJA ZA VODOVOD IN KANALIZACIJO</t>
    </r>
  </si>
  <si>
    <r>
      <t>Zakoličba obstoječih in predvidenih komunalnih vodov in oznaka križanj.  Nadzor pristojnih komunalnih organizacij na območju gradnje.</t>
    </r>
    <r>
      <rPr>
        <b/>
        <sz val="10"/>
        <color theme="1"/>
        <rFont val="Arial Narrow"/>
        <family val="2"/>
      </rPr>
      <t>V ponudbi se predpostavi cena 1.500 €</t>
    </r>
    <r>
      <rPr>
        <sz val="10"/>
        <color theme="1"/>
        <rFont val="Arial Narrow"/>
        <family val="2"/>
        <charset val="238"/>
      </rPr>
      <t xml:space="preserve">, obračun po dejanskih fakturah. </t>
    </r>
  </si>
  <si>
    <r>
      <t xml:space="preserve">Dodatna in nepredvidena dela. Obračun stroškov po dejanski porabi časa in materiala, po vpisu v gradbeni dnevnik. Ocena stroškov </t>
    </r>
    <r>
      <rPr>
        <b/>
        <sz val="10"/>
        <rFont val="Arial Narrow"/>
        <family val="2"/>
      </rPr>
      <t>10%</t>
    </r>
    <r>
      <rPr>
        <sz val="10"/>
        <rFont val="Arial Narrow"/>
        <family val="2"/>
        <charset val="238"/>
      </rPr>
      <t xml:space="preserve"> od vrednosti materiala</t>
    </r>
  </si>
  <si>
    <r>
      <t xml:space="preserve">Transportni stroški dobave materiala.  Ocena stroškov </t>
    </r>
    <r>
      <rPr>
        <b/>
        <sz val="10"/>
        <rFont val="Arial Narrow"/>
        <family val="2"/>
      </rPr>
      <t>5%</t>
    </r>
    <r>
      <rPr>
        <sz val="10"/>
        <rFont val="Arial Narrow"/>
        <family val="2"/>
        <charset val="238"/>
      </rPr>
      <t xml:space="preserve"> od vrednosti materiala</t>
    </r>
  </si>
  <si>
    <r>
      <t xml:space="preserve">Dodatna in nepredvidena dela. Obračun stroškov po dejanski porabi časa in materiala, po vpisu v gradbeni dnevnik. Ocena stroškov </t>
    </r>
    <r>
      <rPr>
        <b/>
        <sz val="10"/>
        <rFont val="Arial Narrow"/>
        <family val="2"/>
      </rPr>
      <t>10%</t>
    </r>
    <r>
      <rPr>
        <sz val="10"/>
        <rFont val="Arial Narrow"/>
        <family val="2"/>
        <charset val="238"/>
      </rPr>
      <t xml:space="preserve"> od vrednosti montažnih del.</t>
    </r>
  </si>
  <si>
    <r>
      <rPr>
        <b/>
        <sz val="10"/>
        <rFont val="Arial Narrow"/>
        <family val="2"/>
      </rPr>
      <t>Ostala dodatna in nepredvidena dela</t>
    </r>
    <r>
      <rPr>
        <sz val="10"/>
        <rFont val="Arial Narrow"/>
        <family val="2"/>
      </rPr>
      <t xml:space="preserve">. Obračun stroškov po dejanskih stroških porabe časa in materiala po vpisu v gradbeni dnevnik. Ocena stroškov </t>
    </r>
    <r>
      <rPr>
        <b/>
        <sz val="10"/>
        <rFont val="Arial Narrow"/>
        <family val="2"/>
      </rPr>
      <t>10 %</t>
    </r>
    <r>
      <rPr>
        <sz val="10"/>
        <rFont val="Arial Narrow"/>
        <family val="2"/>
      </rPr>
      <t xml:space="preserve"> vrednosti zemeljskih del.</t>
    </r>
  </si>
  <si>
    <r>
      <t xml:space="preserve">Ostala dodatna in nepredvidena dela. Obračun stroškov po dejanskih stroških porabe časa in materiala po vpisu v gradbeni dnevnik. 
Ocena stroškov </t>
    </r>
    <r>
      <rPr>
        <b/>
        <sz val="10"/>
        <rFont val="Arial Narrow"/>
        <family val="2"/>
      </rPr>
      <t>10%</t>
    </r>
    <r>
      <rPr>
        <sz val="10"/>
        <rFont val="Arial Narrow"/>
        <family val="2"/>
        <charset val="238"/>
      </rPr>
      <t xml:space="preserve"> vrednosti gradbenih del</t>
    </r>
  </si>
  <si>
    <r>
      <rPr>
        <b/>
        <sz val="10"/>
        <color indexed="8"/>
        <rFont val="Arial Narrow"/>
        <family val="2"/>
      </rPr>
      <t>Ostala dodatna in nepredvidena dela</t>
    </r>
    <r>
      <rPr>
        <sz val="10"/>
        <color indexed="8"/>
        <rFont val="Arial Narrow"/>
        <family val="2"/>
      </rPr>
      <t xml:space="preserve">. Obračun stroškov po dejanskih stroških porabe časa in materiala po vpisu v gradbeni dnevnik. Stroški so ocenjeni na </t>
    </r>
    <r>
      <rPr>
        <b/>
        <sz val="10"/>
        <color rgb="FF000000"/>
        <rFont val="Arial Narrow"/>
        <family val="2"/>
      </rPr>
      <t>1</t>
    </r>
    <r>
      <rPr>
        <b/>
        <sz val="10"/>
        <color indexed="8"/>
        <rFont val="Arial Narrow"/>
        <family val="2"/>
      </rPr>
      <t>0%</t>
    </r>
    <r>
      <rPr>
        <sz val="10"/>
        <color indexed="8"/>
        <rFont val="Arial Narrow"/>
        <family val="2"/>
      </rPr>
      <t xml:space="preserve"> vrednosti zemeljskih del.</t>
    </r>
  </si>
  <si>
    <r>
      <rPr>
        <b/>
        <sz val="10"/>
        <color indexed="8"/>
        <rFont val="Arial Narrow"/>
        <family val="2"/>
      </rPr>
      <t>Ostala dodatna in nepredvidena dela</t>
    </r>
    <r>
      <rPr>
        <sz val="10"/>
        <color indexed="8"/>
        <rFont val="Arial Narrow"/>
        <family val="2"/>
      </rPr>
      <t xml:space="preserve">. Obračun stroškov po dejanskih stroških porabe časa in materiala po vpisu v gradbeni dnevnik. Stroški so ocenjeni na </t>
    </r>
    <r>
      <rPr>
        <b/>
        <sz val="10"/>
        <color rgb="FF000000"/>
        <rFont val="Arial Narrow"/>
        <family val="2"/>
      </rPr>
      <t>1</t>
    </r>
    <r>
      <rPr>
        <b/>
        <sz val="10"/>
        <color indexed="8"/>
        <rFont val="Arial Narrow"/>
        <family val="2"/>
      </rPr>
      <t>0%</t>
    </r>
    <r>
      <rPr>
        <sz val="10"/>
        <color indexed="8"/>
        <rFont val="Arial Narrow"/>
        <family val="2"/>
      </rPr>
      <t xml:space="preserve"> vrednosti montažnih del.</t>
    </r>
  </si>
  <si>
    <r>
      <t>Transportni stroški</t>
    </r>
    <r>
      <rPr>
        <sz val="10"/>
        <color rgb="FF000000"/>
        <rFont val="Arial Narrow"/>
        <family val="2"/>
      </rPr>
      <t xml:space="preserve"> dobave materiala.  Ocena stroškov </t>
    </r>
    <r>
      <rPr>
        <b/>
        <sz val="10"/>
        <color rgb="FF000000"/>
        <rFont val="Arial Narrow"/>
        <family val="2"/>
      </rPr>
      <t>5%</t>
    </r>
    <r>
      <rPr>
        <sz val="10"/>
        <color rgb="FF000000"/>
        <rFont val="Arial Narrow"/>
        <family val="2"/>
      </rPr>
      <t xml:space="preserve"> od vrednosti materiala</t>
    </r>
  </si>
  <si>
    <r>
      <rPr>
        <b/>
        <sz val="10"/>
        <color indexed="8"/>
        <rFont val="Arial Narrow"/>
        <family val="2"/>
      </rPr>
      <t>Ostala dodatna in nepredvidena dela</t>
    </r>
    <r>
      <rPr>
        <sz val="10"/>
        <color indexed="8"/>
        <rFont val="Arial Narrow"/>
        <family val="2"/>
      </rPr>
      <t xml:space="preserve">. Obračun stroškov po dejanskih stroških porabe časa in materiala po vpisu v gradbeni dnevnik. Stroški so ocenjeni na </t>
    </r>
    <r>
      <rPr>
        <b/>
        <sz val="10"/>
        <color rgb="FF000000"/>
        <rFont val="Arial Narrow"/>
        <family val="2"/>
      </rPr>
      <t>10</t>
    </r>
    <r>
      <rPr>
        <b/>
        <sz val="10"/>
        <color indexed="8"/>
        <rFont val="Arial Narrow"/>
        <family val="2"/>
      </rPr>
      <t>%</t>
    </r>
    <r>
      <rPr>
        <sz val="10"/>
        <color indexed="8"/>
        <rFont val="Arial Narrow"/>
        <family val="2"/>
      </rPr>
      <t xml:space="preserve"> vrednosti materiala.</t>
    </r>
  </si>
  <si>
    <r>
      <t xml:space="preserve">Razna nepredvidena in režijska dela izvedena po naročilu nadzornega organa  z vpisom v gradbeno knjigo. Obračun po dejanskih stroških, predvidoma </t>
    </r>
    <r>
      <rPr>
        <b/>
        <sz val="10"/>
        <rFont val="Arial Narrow"/>
        <family val="2"/>
      </rPr>
      <t>10%</t>
    </r>
    <r>
      <rPr>
        <sz val="10"/>
        <rFont val="Arial Narrow"/>
        <family val="2"/>
        <charset val="238"/>
      </rPr>
      <t xml:space="preserve"> vseh del.</t>
    </r>
  </si>
  <si>
    <r>
      <rPr>
        <b/>
        <sz val="10"/>
        <color indexed="8"/>
        <rFont val="Arial Narrow"/>
        <family val="2"/>
      </rPr>
      <t>Ostala dodatna in nepredvidena dela</t>
    </r>
    <r>
      <rPr>
        <sz val="10"/>
        <color indexed="8"/>
        <rFont val="Arial Narrow"/>
        <family val="2"/>
      </rPr>
      <t xml:space="preserve">. Obračun stroškov po dejanskih stroških porabe časa in materiala po vpisu v gradbeni dnevnik. Stroški so ocenjeni na </t>
    </r>
    <r>
      <rPr>
        <b/>
        <sz val="10"/>
        <color rgb="FF000000"/>
        <rFont val="Arial Narrow"/>
        <family val="2"/>
      </rPr>
      <t>10%</t>
    </r>
    <r>
      <rPr>
        <sz val="10"/>
        <color indexed="8"/>
        <rFont val="Arial Narrow"/>
        <family val="2"/>
      </rPr>
      <t xml:space="preserve"> vrednosti zemeljskih del.</t>
    </r>
  </si>
  <si>
    <r>
      <rPr>
        <b/>
        <sz val="10"/>
        <color indexed="8"/>
        <rFont val="Arial Narrow"/>
        <family val="2"/>
      </rPr>
      <t>Ostala dodatna in nepredvidena dela</t>
    </r>
    <r>
      <rPr>
        <sz val="10"/>
        <color indexed="8"/>
        <rFont val="Arial Narrow"/>
        <family val="2"/>
      </rPr>
      <t xml:space="preserve">. Obračun stroškov po dejanskih stroških porabe časa in materiala po vpisu v gradbeni dnevnik. Stroški so ocenjeni na </t>
    </r>
    <r>
      <rPr>
        <b/>
        <sz val="10"/>
        <color rgb="FF000000"/>
        <rFont val="Arial Narrow"/>
        <family val="2"/>
      </rPr>
      <t>10%</t>
    </r>
    <r>
      <rPr>
        <sz val="10"/>
        <color indexed="8"/>
        <rFont val="Arial Narrow"/>
        <family val="2"/>
      </rPr>
      <t xml:space="preserve"> vrednosti montažnih del.</t>
    </r>
  </si>
  <si>
    <r>
      <rPr>
        <b/>
        <sz val="10"/>
        <color indexed="8"/>
        <rFont val="Arial Narrow"/>
        <family val="2"/>
      </rPr>
      <t>Ostala dodatna in nepredvidena dela</t>
    </r>
    <r>
      <rPr>
        <sz val="10"/>
        <color indexed="8"/>
        <rFont val="Arial Narrow"/>
        <family val="2"/>
      </rPr>
      <t xml:space="preserve">. Obračun stroškov po dejanskih stroških porabe časa in materiala po vpisu v gradbeni dnevnik. Stroški so ocenjeni na </t>
    </r>
    <r>
      <rPr>
        <b/>
        <sz val="10"/>
        <color rgb="FF000000"/>
        <rFont val="Arial Narrow"/>
        <family val="2"/>
      </rPr>
      <t>10%</t>
    </r>
    <r>
      <rPr>
        <sz val="10"/>
        <color indexed="8"/>
        <rFont val="Arial Narrow"/>
        <family val="2"/>
      </rPr>
      <t xml:space="preserve"> vrednosti materiala.</t>
    </r>
  </si>
  <si>
    <t xml:space="preserve">SKUPAJ </t>
  </si>
  <si>
    <t>I. VODOVOD</t>
  </si>
  <si>
    <t>II. VDV - HP</t>
  </si>
  <si>
    <t>III. KANALIZACIJA</t>
  </si>
  <si>
    <t>IV. KNL - HP</t>
  </si>
  <si>
    <t>II. VODOVODNI HIŠNI PRIKLJUČKI</t>
  </si>
  <si>
    <t>IV. KANALIZACIJSKI HIŠNI PRIKLJUČKI</t>
  </si>
  <si>
    <t>INVESTITOR VODOVODNIH HP :</t>
  </si>
  <si>
    <t>INVESTITOR VODOVOD GV IN KANALIZACIJA GV IN HP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</si>
</sst>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S_I_T_-;\-* #,##0.00\ _S_I_T_-;_-* \-??\ _S_I_T_-;_-@_-"/>
    <numFmt numFmtId="165" formatCode="* #,##0.00&quot;       &quot;;\-* #,##0.00&quot;       &quot;;* \-#&quot;       &quot;;@\ "/>
    <numFmt numFmtId="166" formatCode="#,##0.00\ _S_I_T;[Red]\-#,##0.00\ _S_I_T"/>
    <numFmt numFmtId="167" formatCode="#,##0.00\ [$€-424];[Red]\-#,##0.00\ [$€-424]"/>
    <numFmt numFmtId="168" formatCode="[$-424]#,##0.00\ _S_I_T;[Red]\-#,##0.00\ _S_I_T"/>
    <numFmt numFmtId="169" formatCode="#,##0.00\ [$€-81D]"/>
    <numFmt numFmtId="170" formatCode="#,##0.00_ ;\-#,##0.00\ "/>
    <numFmt numFmtId="171" formatCode="0.0"/>
  </numFmts>
  <fonts count="44">
    <font>
      <sz val="10"/>
      <name val="Arial"/>
      <family val="2"/>
      <charset val="238"/>
    </font>
    <font>
      <sz val="11"/>
      <color rgb="FF000000"/>
      <name val="Calibri"/>
      <family val="2"/>
      <charset val="238"/>
    </font>
    <font>
      <sz val="10"/>
      <color rgb="FF000000"/>
      <name val="Tahoma"/>
      <family val="2"/>
      <charset val="238"/>
    </font>
    <font>
      <sz val="12"/>
      <name val="SLO Times New Roman"/>
      <charset val="1"/>
    </font>
    <font>
      <sz val="10"/>
      <name val="Arial CE"/>
      <charset val="238"/>
    </font>
    <font>
      <sz val="10"/>
      <name val="Arial"/>
      <family val="2"/>
      <charset val="1"/>
    </font>
    <font>
      <sz val="10"/>
      <name val="Arial Narrow"/>
      <family val="2"/>
      <charset val="238"/>
    </font>
    <font>
      <sz val="14"/>
      <name val="Arial Narrow"/>
      <family val="2"/>
      <charset val="238"/>
    </font>
    <font>
      <b/>
      <sz val="14"/>
      <name val="Arial Narrow"/>
      <family val="2"/>
      <charset val="238"/>
    </font>
    <font>
      <b/>
      <sz val="12"/>
      <name val="Arial Narrow"/>
      <family val="2"/>
      <charset val="238"/>
    </font>
    <font>
      <b/>
      <sz val="11"/>
      <name val="Arial Narrow"/>
      <family val="2"/>
      <charset val="238"/>
    </font>
    <font>
      <sz val="11"/>
      <name val="Arial Narrow"/>
      <family val="2"/>
      <charset val="238"/>
    </font>
    <font>
      <b/>
      <sz val="10"/>
      <name val="Arial Narrow"/>
      <family val="2"/>
      <charset val="238"/>
    </font>
    <font>
      <b/>
      <sz val="11"/>
      <color rgb="FFFF0000"/>
      <name val="Arial Narrow"/>
      <family val="2"/>
      <charset val="1"/>
    </font>
    <font>
      <sz val="10"/>
      <color rgb="FF000000"/>
      <name val="Arial Narrow"/>
      <family val="2"/>
      <charset val="1"/>
    </font>
    <font>
      <sz val="11"/>
      <color rgb="FF000000"/>
      <name val="Arial Narrow"/>
      <family val="2"/>
      <charset val="238"/>
    </font>
    <font>
      <sz val="10"/>
      <color rgb="FF000000"/>
      <name val="Arial Narrow"/>
      <family val="2"/>
      <charset val="238"/>
    </font>
    <font>
      <b/>
      <sz val="10"/>
      <color rgb="FF000000"/>
      <name val="Arial Narrow"/>
      <family val="2"/>
      <charset val="1"/>
    </font>
    <font>
      <b/>
      <sz val="10"/>
      <color rgb="FF000000"/>
      <name val="Arial Narrow"/>
      <family val="2"/>
      <charset val="238"/>
    </font>
    <font>
      <vertAlign val="superscript"/>
      <sz val="10"/>
      <color rgb="FF000000"/>
      <name val="Arial Narrow"/>
      <family val="2"/>
      <charset val="1"/>
    </font>
    <font>
      <sz val="11"/>
      <color rgb="FFFF0000"/>
      <name val="Arial Narrow"/>
      <family val="2"/>
      <charset val="238"/>
    </font>
    <font>
      <sz val="10"/>
      <name val="Arial"/>
      <charset val="238"/>
    </font>
    <font>
      <sz val="10"/>
      <name val="Arial"/>
      <family val="2"/>
      <charset val="238"/>
    </font>
    <font>
      <b/>
      <sz val="10"/>
      <name val="Arial Narrow"/>
      <family val="2"/>
    </font>
    <font>
      <sz val="10"/>
      <name val="Arial Narrow"/>
      <family val="2"/>
    </font>
    <font>
      <sz val="10"/>
      <color indexed="8"/>
      <name val="Arial Narrow"/>
      <family val="2"/>
    </font>
    <font>
      <b/>
      <sz val="10"/>
      <color indexed="8"/>
      <name val="Arial Narrow"/>
      <family val="2"/>
    </font>
    <font>
      <b/>
      <sz val="10"/>
      <color rgb="FFFF0000"/>
      <name val="Arial Narrow"/>
      <family val="2"/>
    </font>
    <font>
      <sz val="10"/>
      <color theme="1"/>
      <name val="Arial Narrow"/>
      <family val="2"/>
      <charset val="238"/>
    </font>
    <font>
      <sz val="10"/>
      <color indexed="8"/>
      <name val="Arial Narrow"/>
      <family val="2"/>
      <charset val="238"/>
    </font>
    <font>
      <sz val="10"/>
      <color indexed="8"/>
      <name val="Arial Narrow"/>
      <family val="2"/>
      <charset val="1"/>
    </font>
    <font>
      <b/>
      <sz val="10"/>
      <color indexed="8"/>
      <name val="Arial Narrow"/>
      <family val="2"/>
      <charset val="1"/>
    </font>
    <font>
      <vertAlign val="superscript"/>
      <sz val="10"/>
      <color indexed="8"/>
      <name val="Arial Narrow"/>
      <family val="2"/>
      <charset val="1"/>
    </font>
    <font>
      <b/>
      <vertAlign val="superscript"/>
      <sz val="10"/>
      <color indexed="8"/>
      <name val="Arial Narrow"/>
      <family val="2"/>
    </font>
    <font>
      <vertAlign val="superscript"/>
      <sz val="10"/>
      <color indexed="8"/>
      <name val="Arial Narrow"/>
      <family val="2"/>
    </font>
    <font>
      <b/>
      <vertAlign val="superscript"/>
      <sz val="10"/>
      <name val="Arial Narrow"/>
      <family val="2"/>
    </font>
    <font>
      <vertAlign val="superscript"/>
      <sz val="10"/>
      <color indexed="8"/>
      <name val="Arial Narrow"/>
      <family val="2"/>
      <charset val="238"/>
    </font>
    <font>
      <sz val="10"/>
      <color rgb="FF000000"/>
      <name val="Arial Narrow"/>
      <family val="2"/>
    </font>
    <font>
      <b/>
      <i/>
      <sz val="10"/>
      <name val="Arial Narrow"/>
      <family val="2"/>
    </font>
    <font>
      <b/>
      <sz val="10"/>
      <color rgb="FF000000"/>
      <name val="Arial Narrow"/>
      <family val="2"/>
    </font>
    <font>
      <sz val="10"/>
      <color rgb="FFFF0000"/>
      <name val="Arial Narrow"/>
      <family val="2"/>
      <charset val="238"/>
    </font>
    <font>
      <sz val="10"/>
      <color theme="1"/>
      <name val="Arial Narrow"/>
      <family val="2"/>
    </font>
    <font>
      <b/>
      <sz val="10"/>
      <color theme="1"/>
      <name val="Arial Narrow"/>
      <family val="2"/>
    </font>
    <font>
      <b/>
      <sz val="1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auto="1"/>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auto="1"/>
      </bottom>
      <diagonal/>
    </border>
    <border>
      <left/>
      <right/>
      <top style="medium">
        <color auto="1"/>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8"/>
      </bottom>
      <diagonal/>
    </border>
    <border>
      <left/>
      <right/>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21" fillId="0" borderId="0" applyBorder="0" applyProtection="0"/>
    <xf numFmtId="0" fontId="22" fillId="0" borderId="0"/>
    <xf numFmtId="0" fontId="22" fillId="0" borderId="0"/>
    <xf numFmtId="0" fontId="1" fillId="0" borderId="0"/>
    <xf numFmtId="0" fontId="1" fillId="0" borderId="0"/>
    <xf numFmtId="0" fontId="2" fillId="0" borderId="0"/>
    <xf numFmtId="0" fontId="2" fillId="0" borderId="0"/>
    <xf numFmtId="0" fontId="1" fillId="0" borderId="0"/>
    <xf numFmtId="0" fontId="1" fillId="0" borderId="0"/>
    <xf numFmtId="0" fontId="3" fillId="0" borderId="0"/>
    <xf numFmtId="0" fontId="4" fillId="0" borderId="0"/>
    <xf numFmtId="0" fontId="1" fillId="0" borderId="0"/>
    <xf numFmtId="164" fontId="5" fillId="0" borderId="0" applyBorder="0" applyProtection="0"/>
    <xf numFmtId="165" fontId="22" fillId="0" borderId="0" applyBorder="0" applyProtection="0"/>
    <xf numFmtId="164" fontId="5" fillId="0" borderId="0" applyBorder="0" applyProtection="0"/>
  </cellStyleXfs>
  <cellXfs count="348">
    <xf numFmtId="0" fontId="0" fillId="0" borderId="0" xfId="0"/>
    <xf numFmtId="49" fontId="6" fillId="0" borderId="0" xfId="0" applyNumberFormat="1" applyFont="1" applyAlignment="1" applyProtection="1">
      <alignment vertical="top"/>
      <protection locked="0"/>
    </xf>
    <xf numFmtId="0" fontId="6" fillId="0" borderId="0" xfId="0" applyFont="1" applyAlignment="1">
      <alignment vertical="top"/>
    </xf>
    <xf numFmtId="0" fontId="6" fillId="0" borderId="0" xfId="0" applyFont="1" applyAlignment="1" applyProtection="1">
      <alignment vertical="top" wrapText="1"/>
      <protection locked="0"/>
    </xf>
    <xf numFmtId="0" fontId="6" fillId="0" borderId="0" xfId="0" applyFont="1" applyAlignment="1" applyProtection="1">
      <alignment horizontal="left"/>
      <protection locked="0"/>
    </xf>
    <xf numFmtId="166" fontId="6" fillId="0" borderId="0" xfId="0" applyNumberFormat="1" applyFont="1" applyProtection="1">
      <protection locked="0"/>
    </xf>
    <xf numFmtId="167" fontId="6" fillId="0" borderId="0" xfId="0" applyNumberFormat="1" applyFont="1" applyProtection="1">
      <protection locked="0"/>
    </xf>
    <xf numFmtId="0" fontId="6" fillId="0" borderId="0" xfId="0" applyFont="1"/>
    <xf numFmtId="0" fontId="6" fillId="0" borderId="0" xfId="0" applyFont="1" applyAlignment="1" applyProtection="1">
      <alignment vertical="top"/>
      <protection locked="0"/>
    </xf>
    <xf numFmtId="49" fontId="7" fillId="0" borderId="0" xfId="0" applyNumberFormat="1" applyFont="1" applyAlignment="1" applyProtection="1">
      <alignment vertical="top"/>
      <protection locked="0"/>
    </xf>
    <xf numFmtId="0" fontId="7" fillId="0" borderId="0" xfId="0" applyFont="1" applyAlignment="1">
      <alignment vertical="top"/>
    </xf>
    <xf numFmtId="167" fontId="7" fillId="0" borderId="0" xfId="0" applyNumberFormat="1" applyFont="1" applyProtection="1">
      <protection locked="0"/>
    </xf>
    <xf numFmtId="0" fontId="7" fillId="0" borderId="0" xfId="0" applyFont="1"/>
    <xf numFmtId="49" fontId="9" fillId="0" borderId="0" xfId="0" applyNumberFormat="1" applyFont="1" applyAlignment="1" applyProtection="1">
      <alignment vertical="top"/>
      <protection locked="0"/>
    </xf>
    <xf numFmtId="0" fontId="9" fillId="0" borderId="0" xfId="0" applyFont="1" applyAlignment="1">
      <alignment vertical="top"/>
    </xf>
    <xf numFmtId="0" fontId="9" fillId="0" borderId="0" xfId="0" applyFont="1" applyAlignment="1">
      <alignment horizontal="center" vertical="top"/>
    </xf>
    <xf numFmtId="0" fontId="9" fillId="0" borderId="0" xfId="0" applyFont="1" applyAlignment="1" applyProtection="1">
      <alignment horizontal="center"/>
      <protection locked="0"/>
    </xf>
    <xf numFmtId="166" fontId="9" fillId="0" borderId="0" xfId="0" applyNumberFormat="1" applyFont="1" applyAlignment="1" applyProtection="1">
      <alignment horizontal="center"/>
      <protection locked="0"/>
    </xf>
    <xf numFmtId="167" fontId="9" fillId="0" borderId="0" xfId="0" applyNumberFormat="1" applyFont="1" applyAlignment="1" applyProtection="1">
      <alignment horizontal="center"/>
      <protection locked="0"/>
    </xf>
    <xf numFmtId="167" fontId="9" fillId="0" borderId="0" xfId="0" applyNumberFormat="1" applyFont="1" applyAlignment="1" applyProtection="1">
      <protection locked="0"/>
    </xf>
    <xf numFmtId="0" fontId="9" fillId="0" borderId="0" xfId="0" applyFont="1"/>
    <xf numFmtId="0" fontId="6" fillId="0" borderId="0" xfId="0" applyFont="1" applyAlignment="1" applyProtection="1">
      <alignment horizontal="center" vertical="top" wrapText="1"/>
      <protection locked="0"/>
    </xf>
    <xf numFmtId="166" fontId="6" fillId="0" borderId="0" xfId="0" applyNumberFormat="1" applyFont="1" applyAlignment="1" applyProtection="1">
      <alignment horizontal="center"/>
      <protection locked="0"/>
    </xf>
    <xf numFmtId="167" fontId="6" fillId="0" borderId="0" xfId="0" applyNumberFormat="1" applyFont="1" applyAlignment="1" applyProtection="1">
      <protection locked="0"/>
    </xf>
    <xf numFmtId="49" fontId="10" fillId="0" borderId="0" xfId="0" applyNumberFormat="1" applyFont="1" applyAlignment="1" applyProtection="1">
      <alignment vertical="top"/>
      <protection locked="0"/>
    </xf>
    <xf numFmtId="0" fontId="11" fillId="0" borderId="0" xfId="0" applyFont="1" applyAlignment="1">
      <alignment vertical="top"/>
    </xf>
    <xf numFmtId="0" fontId="10" fillId="0" borderId="0" xfId="0" applyFont="1" applyAlignment="1" applyProtection="1">
      <alignment horizontal="left" vertical="top" wrapText="1"/>
      <protection locked="0"/>
    </xf>
    <xf numFmtId="49" fontId="11" fillId="0" borderId="0" xfId="0" applyNumberFormat="1" applyFont="1" applyAlignment="1" applyProtection="1">
      <alignment vertical="top"/>
      <protection locked="0"/>
    </xf>
    <xf numFmtId="0" fontId="11" fillId="0" borderId="0" xfId="0" applyFont="1" applyAlignment="1" applyProtection="1">
      <alignment vertical="top" wrapText="1"/>
      <protection locked="0"/>
    </xf>
    <xf numFmtId="0" fontId="11" fillId="0" borderId="0" xfId="0" applyFont="1" applyAlignment="1" applyProtection="1">
      <alignment horizontal="left"/>
      <protection locked="0"/>
    </xf>
    <xf numFmtId="166" fontId="11" fillId="0" borderId="0" xfId="0" applyNumberFormat="1" applyFont="1" applyProtection="1">
      <protection locked="0"/>
    </xf>
    <xf numFmtId="167" fontId="11" fillId="0" borderId="0" xfId="0" applyNumberFormat="1" applyFont="1" applyProtection="1">
      <protection locked="0"/>
    </xf>
    <xf numFmtId="0" fontId="10" fillId="0" borderId="0" xfId="0" applyFont="1" applyAlignment="1" applyProtection="1">
      <alignment vertical="top" wrapText="1"/>
      <protection locked="0"/>
    </xf>
    <xf numFmtId="0" fontId="10" fillId="0" borderId="0" xfId="0" applyFont="1" applyAlignment="1" applyProtection="1">
      <alignment horizontal="left" vertical="top"/>
      <protection locked="0"/>
    </xf>
    <xf numFmtId="49" fontId="12" fillId="0" borderId="0" xfId="0" applyNumberFormat="1" applyFont="1" applyAlignment="1" applyProtection="1">
      <alignment vertical="top"/>
      <protection locked="0"/>
    </xf>
    <xf numFmtId="49" fontId="12" fillId="0" borderId="0" xfId="0" applyNumberFormat="1" applyFont="1" applyAlignment="1" applyProtection="1">
      <alignment horizontal="left" vertical="top" wrapText="1"/>
      <protection locked="0"/>
    </xf>
    <xf numFmtId="0" fontId="11" fillId="0" borderId="0" xfId="0" applyFont="1" applyBorder="1"/>
    <xf numFmtId="0" fontId="10" fillId="0" borderId="0" xfId="0" applyFont="1" applyBorder="1"/>
    <xf numFmtId="0" fontId="13" fillId="0" borderId="0" xfId="0" applyFont="1" applyBorder="1"/>
    <xf numFmtId="0" fontId="11" fillId="0" borderId="0" xfId="0" applyFont="1"/>
    <xf numFmtId="0" fontId="10" fillId="0" borderId="0" xfId="0" applyFont="1"/>
    <xf numFmtId="0" fontId="11" fillId="0" borderId="0" xfId="0" applyFont="1" applyBorder="1" applyAlignment="1">
      <alignment vertical="top"/>
    </xf>
    <xf numFmtId="0" fontId="10" fillId="0" borderId="0" xfId="0" applyFont="1" applyAlignment="1">
      <alignment vertical="top"/>
    </xf>
    <xf numFmtId="0" fontId="0" fillId="0" borderId="0" xfId="0" applyAlignment="1"/>
    <xf numFmtId="49" fontId="14" fillId="0" borderId="3" xfId="4" applyNumberFormat="1" applyFont="1" applyBorder="1" applyAlignment="1" applyProtection="1">
      <alignment horizontal="center" vertical="center"/>
      <protection locked="0"/>
    </xf>
    <xf numFmtId="0" fontId="14" fillId="0" borderId="3" xfId="4" applyFont="1" applyBorder="1" applyAlignment="1" applyProtection="1">
      <alignment horizontal="left"/>
      <protection locked="0"/>
    </xf>
    <xf numFmtId="167" fontId="14" fillId="0" borderId="3" xfId="4" applyNumberFormat="1" applyFont="1" applyBorder="1" applyAlignment="1"/>
    <xf numFmtId="167" fontId="14" fillId="0" borderId="3" xfId="4" applyNumberFormat="1" applyFont="1" applyBorder="1" applyAlignment="1" applyProtection="1">
      <protection locked="0"/>
    </xf>
    <xf numFmtId="168" fontId="14" fillId="0" borderId="3" xfId="4" applyNumberFormat="1" applyFont="1" applyBorder="1" applyAlignment="1" applyProtection="1">
      <protection locked="0"/>
    </xf>
    <xf numFmtId="0" fontId="11" fillId="0" borderId="0" xfId="0" applyFont="1" applyAlignment="1">
      <alignment vertical="top" wrapText="1"/>
    </xf>
    <xf numFmtId="0" fontId="20" fillId="0" borderId="0" xfId="0" applyFont="1" applyAlignment="1">
      <alignment vertical="top" wrapText="1"/>
    </xf>
    <xf numFmtId="0" fontId="20" fillId="0" borderId="0" xfId="0" applyFont="1" applyAlignment="1">
      <alignment vertical="top"/>
    </xf>
    <xf numFmtId="0" fontId="15" fillId="0" borderId="0" xfId="0" applyFont="1" applyAlignment="1">
      <alignment vertical="center"/>
    </xf>
    <xf numFmtId="0" fontId="12" fillId="0" borderId="0" xfId="0" applyFont="1" applyAlignment="1">
      <alignment vertical="top"/>
    </xf>
    <xf numFmtId="0" fontId="12" fillId="0" borderId="0" xfId="0" applyFont="1" applyAlignment="1" applyProtection="1">
      <alignment horizontal="left" vertical="center"/>
      <protection locked="0"/>
    </xf>
    <xf numFmtId="49" fontId="12" fillId="0" borderId="0" xfId="0" applyNumberFormat="1" applyFont="1" applyAlignment="1" applyProtection="1">
      <alignment horizontal="left" vertical="top"/>
      <protection locked="0"/>
    </xf>
    <xf numFmtId="0" fontId="24" fillId="0" borderId="0" xfId="0" applyFont="1"/>
    <xf numFmtId="0" fontId="23" fillId="0" borderId="0" xfId="0" applyFont="1" applyAlignment="1">
      <alignment horizontal="left" vertical="top" wrapText="1"/>
    </xf>
    <xf numFmtId="0" fontId="23" fillId="0" borderId="0" xfId="0" applyFont="1"/>
    <xf numFmtId="4" fontId="24" fillId="0" borderId="0" xfId="0" applyNumberFormat="1" applyFont="1" applyAlignment="1">
      <alignment vertical="top"/>
    </xf>
    <xf numFmtId="4" fontId="24" fillId="0" borderId="0" xfId="0" applyNumberFormat="1" applyFont="1" applyAlignment="1">
      <alignment horizontal="right" vertical="top"/>
    </xf>
    <xf numFmtId="0" fontId="23" fillId="0" borderId="0" xfId="0" applyFont="1" applyAlignment="1">
      <alignment horizontal="left" vertical="top"/>
    </xf>
    <xf numFmtId="0" fontId="24" fillId="0" borderId="0" xfId="0" applyFont="1" applyAlignment="1">
      <alignment horizontal="left" vertical="top" wrapText="1"/>
    </xf>
    <xf numFmtId="4" fontId="23" fillId="0" borderId="0" xfId="0" applyNumberFormat="1" applyFont="1" applyAlignment="1">
      <alignment vertical="top"/>
    </xf>
    <xf numFmtId="4" fontId="23" fillId="0" borderId="0" xfId="0" applyNumberFormat="1" applyFont="1" applyAlignment="1">
      <alignment horizontal="right" vertical="top"/>
    </xf>
    <xf numFmtId="0" fontId="23" fillId="0" borderId="1" xfId="0" applyFont="1" applyBorder="1" applyAlignment="1">
      <alignment horizontal="left" vertical="top"/>
    </xf>
    <xf numFmtId="4" fontId="24" fillId="0" borderId="1" xfId="0" applyNumberFormat="1" applyFont="1" applyBorder="1" applyAlignment="1">
      <alignment vertical="top"/>
    </xf>
    <xf numFmtId="4" fontId="23" fillId="0" borderId="1" xfId="0" applyNumberFormat="1" applyFont="1" applyBorder="1" applyAlignment="1">
      <alignment horizontal="right" vertical="top"/>
    </xf>
    <xf numFmtId="0" fontId="25" fillId="0" borderId="2" xfId="0" applyFont="1" applyBorder="1" applyAlignment="1">
      <alignment horizontal="left" vertical="top"/>
    </xf>
    <xf numFmtId="4" fontId="25" fillId="0" borderId="2" xfId="0" applyNumberFormat="1" applyFont="1" applyBorder="1"/>
    <xf numFmtId="0" fontId="26" fillId="0" borderId="0" xfId="0" applyFont="1" applyAlignment="1">
      <alignment horizontal="left" vertical="top"/>
    </xf>
    <xf numFmtId="4" fontId="26" fillId="0" borderId="0" xfId="0" applyNumberFormat="1" applyFont="1"/>
    <xf numFmtId="0" fontId="24" fillId="0" borderId="0" xfId="0" applyFont="1" applyAlignment="1">
      <alignment horizontal="left" vertical="top"/>
    </xf>
    <xf numFmtId="0" fontId="27" fillId="0" borderId="0" xfId="0" applyFont="1" applyAlignment="1">
      <alignment horizontal="left" vertical="top"/>
    </xf>
    <xf numFmtId="0" fontId="27" fillId="0" borderId="0" xfId="0" applyFont="1" applyAlignment="1">
      <alignment horizontal="left" vertical="top" wrapText="1"/>
    </xf>
    <xf numFmtId="4" fontId="27" fillId="0" borderId="0" xfId="0" applyNumberFormat="1" applyFont="1" applyAlignment="1">
      <alignment vertical="top"/>
    </xf>
    <xf numFmtId="4" fontId="27" fillId="0" borderId="0" xfId="0" applyNumberFormat="1" applyFont="1" applyAlignment="1">
      <alignment horizontal="right" vertical="top"/>
    </xf>
    <xf numFmtId="40" fontId="6" fillId="0" borderId="0" xfId="0" applyNumberFormat="1" applyFont="1" applyProtection="1">
      <protection locked="0"/>
    </xf>
    <xf numFmtId="0" fontId="12" fillId="0" borderId="0" xfId="0" applyFont="1" applyAlignment="1" applyProtection="1">
      <alignment horizontal="center" vertical="top"/>
      <protection locked="0"/>
    </xf>
    <xf numFmtId="0" fontId="12" fillId="0" borderId="0" xfId="0" applyFont="1" applyAlignment="1" applyProtection="1">
      <alignment horizontal="center" vertical="top" wrapText="1"/>
      <protection locked="0"/>
    </xf>
    <xf numFmtId="0" fontId="12" fillId="0" borderId="0" xfId="0" applyFont="1" applyAlignment="1" applyProtection="1">
      <alignment horizontal="left"/>
      <protection locked="0"/>
    </xf>
    <xf numFmtId="40" fontId="12" fillId="0" borderId="0" xfId="0" applyNumberFormat="1" applyFont="1" applyAlignment="1" applyProtection="1">
      <alignment horizontal="center"/>
      <protection locked="0"/>
    </xf>
    <xf numFmtId="167" fontId="12" fillId="0" borderId="0" xfId="0" applyNumberFormat="1" applyFont="1" applyAlignment="1" applyProtection="1">
      <alignment horizontal="center"/>
      <protection locked="0"/>
    </xf>
    <xf numFmtId="0" fontId="12" fillId="0" borderId="0" xfId="0" applyFont="1"/>
    <xf numFmtId="0" fontId="6" fillId="0" borderId="7" xfId="0" applyFont="1" applyBorder="1" applyAlignment="1" applyProtection="1">
      <alignment vertical="top" wrapText="1"/>
      <protection locked="0"/>
    </xf>
    <xf numFmtId="0" fontId="6" fillId="0" borderId="8" xfId="0" applyFont="1" applyBorder="1" applyAlignment="1" applyProtection="1">
      <alignment horizontal="left"/>
      <protection locked="0"/>
    </xf>
    <xf numFmtId="40" fontId="6" fillId="0" borderId="8" xfId="0" applyNumberFormat="1" applyFont="1" applyBorder="1" applyProtection="1">
      <protection locked="0"/>
    </xf>
    <xf numFmtId="167" fontId="6" fillId="0" borderId="8" xfId="0" applyNumberFormat="1" applyFont="1" applyBorder="1"/>
    <xf numFmtId="167" fontId="6" fillId="0" borderId="8" xfId="0" applyNumberFormat="1" applyFont="1" applyBorder="1" applyProtection="1">
      <protection locked="0"/>
    </xf>
    <xf numFmtId="49" fontId="6" fillId="0" borderId="0" xfId="0" applyNumberFormat="1" applyFont="1" applyAlignment="1">
      <alignment horizontal="left" vertical="top"/>
    </xf>
    <xf numFmtId="49" fontId="6" fillId="0" borderId="8" xfId="0" applyNumberFormat="1" applyFont="1" applyBorder="1" applyAlignment="1" applyProtection="1">
      <alignment horizontal="right" vertical="top"/>
      <protection locked="0"/>
    </xf>
    <xf numFmtId="0" fontId="6" fillId="0" borderId="8" xfId="0" applyFont="1" applyBorder="1" applyAlignment="1">
      <alignment horizontal="left" vertical="top" wrapText="1"/>
    </xf>
    <xf numFmtId="0" fontId="29" fillId="0" borderId="8" xfId="4" applyFont="1" applyBorder="1" applyAlignment="1" applyProtection="1">
      <alignment vertical="center" wrapText="1"/>
      <protection locked="0"/>
    </xf>
    <xf numFmtId="0" fontId="16" fillId="0" borderId="8" xfId="4" applyFont="1" applyBorder="1" applyAlignment="1" applyProtection="1">
      <alignment horizontal="left"/>
      <protection locked="0"/>
    </xf>
    <xf numFmtId="167" fontId="16" fillId="0" borderId="8" xfId="4" applyNumberFormat="1" applyFont="1" applyBorder="1"/>
    <xf numFmtId="0" fontId="6" fillId="0" borderId="8" xfId="0" applyFont="1" applyBorder="1" applyAlignment="1" applyProtection="1">
      <alignment vertical="top" wrapText="1"/>
      <protection locked="0"/>
    </xf>
    <xf numFmtId="0" fontId="6" fillId="0" borderId="0" xfId="0" applyFont="1" applyAlignment="1">
      <alignment horizontal="left" vertical="top" wrapText="1"/>
    </xf>
    <xf numFmtId="0" fontId="6" fillId="0" borderId="8" xfId="0" applyFont="1" applyBorder="1"/>
    <xf numFmtId="0" fontId="6" fillId="0" borderId="8" xfId="0" applyFont="1" applyBorder="1" applyAlignment="1">
      <alignment vertical="top" wrapText="1"/>
    </xf>
    <xf numFmtId="167" fontId="6" fillId="0" borderId="0" xfId="0" applyNumberFormat="1" applyFont="1"/>
    <xf numFmtId="49" fontId="6" fillId="0" borderId="0" xfId="0" applyNumberFormat="1" applyFont="1" applyAlignment="1" applyProtection="1">
      <alignment horizontal="right" vertical="top"/>
      <protection locked="0"/>
    </xf>
    <xf numFmtId="0" fontId="12" fillId="0" borderId="0" xfId="0" applyFont="1" applyAlignment="1" applyProtection="1">
      <alignment vertical="top" wrapText="1"/>
      <protection locked="0"/>
    </xf>
    <xf numFmtId="40" fontId="12" fillId="0" borderId="0" xfId="0" applyNumberFormat="1" applyFont="1" applyProtection="1">
      <protection locked="0"/>
    </xf>
    <xf numFmtId="167" fontId="12" fillId="0" borderId="0" xfId="0" applyNumberFormat="1" applyFont="1" applyProtection="1">
      <protection locked="0"/>
    </xf>
    <xf numFmtId="49" fontId="12" fillId="0" borderId="0" xfId="3" applyNumberFormat="1" applyFont="1" applyAlignment="1" applyProtection="1">
      <alignment vertical="top"/>
      <protection locked="0"/>
    </xf>
    <xf numFmtId="49" fontId="6" fillId="0" borderId="0" xfId="3" applyNumberFormat="1" applyFont="1" applyAlignment="1" applyProtection="1">
      <alignment horizontal="right" vertical="top"/>
      <protection locked="0"/>
    </xf>
    <xf numFmtId="0" fontId="12" fillId="0" borderId="0" xfId="3" applyFont="1" applyAlignment="1" applyProtection="1">
      <alignment vertical="top" wrapText="1"/>
      <protection locked="0"/>
    </xf>
    <xf numFmtId="0" fontId="12" fillId="0" borderId="0" xfId="3" applyFont="1" applyAlignment="1" applyProtection="1">
      <alignment horizontal="left"/>
      <protection locked="0"/>
    </xf>
    <xf numFmtId="168" fontId="12" fillId="0" borderId="0" xfId="3" applyNumberFormat="1" applyFont="1" applyProtection="1">
      <protection locked="0"/>
    </xf>
    <xf numFmtId="167" fontId="12" fillId="0" borderId="0" xfId="3" applyNumberFormat="1" applyFont="1" applyProtection="1">
      <protection locked="0"/>
    </xf>
    <xf numFmtId="0" fontId="12" fillId="0" borderId="8" xfId="4" applyFont="1" applyBorder="1" applyAlignment="1" applyProtection="1">
      <alignment horizontal="center" vertical="center"/>
      <protection locked="0"/>
    </xf>
    <xf numFmtId="0" fontId="18" fillId="0" borderId="8" xfId="4" applyFont="1" applyBorder="1" applyAlignment="1" applyProtection="1">
      <alignment vertical="center" wrapText="1"/>
      <protection locked="0"/>
    </xf>
    <xf numFmtId="0" fontId="12" fillId="0" borderId="8" xfId="4" applyFont="1" applyBorder="1" applyAlignment="1" applyProtection="1">
      <alignment horizontal="center" vertical="center" wrapText="1"/>
      <protection locked="0"/>
    </xf>
    <xf numFmtId="168" fontId="12" fillId="0" borderId="8" xfId="4" applyNumberFormat="1" applyFont="1" applyBorder="1" applyAlignment="1" applyProtection="1">
      <alignment horizontal="center" vertical="center"/>
      <protection locked="0"/>
    </xf>
    <xf numFmtId="167" fontId="12" fillId="0" borderId="8" xfId="4" applyNumberFormat="1" applyFont="1" applyBorder="1" applyAlignment="1" applyProtection="1">
      <alignment horizontal="center" vertical="center"/>
      <protection locked="0"/>
    </xf>
    <xf numFmtId="49" fontId="6" fillId="0" borderId="8" xfId="3" applyNumberFormat="1" applyFont="1" applyBorder="1" applyAlignment="1" applyProtection="1">
      <alignment horizontal="right" vertical="top"/>
      <protection locked="0"/>
    </xf>
    <xf numFmtId="0" fontId="6" fillId="0" borderId="8" xfId="3" applyFont="1" applyBorder="1" applyAlignment="1" applyProtection="1">
      <alignment vertical="top" wrapText="1"/>
      <protection locked="0"/>
    </xf>
    <xf numFmtId="0" fontId="6" fillId="0" borderId="8" xfId="3" applyFont="1" applyBorder="1" applyAlignment="1" applyProtection="1">
      <alignment horizontal="left"/>
      <protection locked="0"/>
    </xf>
    <xf numFmtId="170" fontId="6" fillId="0" borderId="8" xfId="3" applyNumberFormat="1" applyFont="1" applyBorder="1" applyProtection="1">
      <protection locked="0"/>
    </xf>
    <xf numFmtId="167" fontId="6" fillId="0" borderId="8" xfId="3" applyNumberFormat="1" applyFont="1" applyBorder="1" applyProtection="1">
      <protection locked="0"/>
    </xf>
    <xf numFmtId="170" fontId="16" fillId="0" borderId="8" xfId="4" applyNumberFormat="1" applyFont="1" applyBorder="1" applyProtection="1">
      <protection locked="0"/>
    </xf>
    <xf numFmtId="0" fontId="16" fillId="0" borderId="8" xfId="4" applyFont="1" applyBorder="1" applyAlignment="1" applyProtection="1">
      <alignment horizontal="left" vertical="center"/>
      <protection locked="0"/>
    </xf>
    <xf numFmtId="0" fontId="16" fillId="0" borderId="8" xfId="4" applyFont="1" applyBorder="1" applyAlignment="1" applyProtection="1">
      <alignment vertical="center" wrapText="1"/>
      <protection locked="0"/>
    </xf>
    <xf numFmtId="0" fontId="6" fillId="0" borderId="8" xfId="5" applyFont="1" applyBorder="1" applyAlignment="1">
      <alignment vertical="center" wrapText="1"/>
    </xf>
    <xf numFmtId="0" fontId="6" fillId="0" borderId="9" xfId="3" applyFont="1" applyBorder="1" applyAlignment="1" applyProtection="1">
      <alignment vertical="top" wrapText="1"/>
      <protection locked="0"/>
    </xf>
    <xf numFmtId="167" fontId="6" fillId="0" borderId="8" xfId="3" applyNumberFormat="1" applyFont="1" applyBorder="1"/>
    <xf numFmtId="0" fontId="12" fillId="0" borderId="0" xfId="0" applyFont="1" applyAlignment="1" applyProtection="1">
      <alignment vertical="top"/>
      <protection locked="0"/>
    </xf>
    <xf numFmtId="0" fontId="28" fillId="0" borderId="0" xfId="0" applyFont="1" applyAlignment="1">
      <alignment vertical="center" wrapText="1"/>
    </xf>
    <xf numFmtId="0" fontId="29" fillId="0" borderId="0" xfId="0" applyFont="1" applyAlignment="1" applyProtection="1">
      <alignment horizontal="left" vertical="top" wrapText="1"/>
      <protection locked="0"/>
    </xf>
    <xf numFmtId="16" fontId="6" fillId="0" borderId="0" xfId="0" applyNumberFormat="1" applyFont="1" applyAlignment="1" applyProtection="1">
      <alignment vertical="top"/>
      <protection locked="0"/>
    </xf>
    <xf numFmtId="0" fontId="28" fillId="0" borderId="8" xfId="0" applyFont="1" applyBorder="1" applyAlignment="1" applyProtection="1">
      <alignment horizontal="left" vertical="center"/>
      <protection locked="0"/>
    </xf>
    <xf numFmtId="40" fontId="28" fillId="0" borderId="8" xfId="0" applyNumberFormat="1" applyFont="1" applyBorder="1" applyAlignment="1" applyProtection="1">
      <alignment vertical="center"/>
      <protection locked="0"/>
    </xf>
    <xf numFmtId="167" fontId="28" fillId="0" borderId="8" xfId="0" applyNumberFormat="1" applyFont="1" applyBorder="1" applyAlignment="1">
      <alignment vertical="center"/>
    </xf>
    <xf numFmtId="167" fontId="28" fillId="0" borderId="8" xfId="0" applyNumberFormat="1" applyFont="1" applyBorder="1" applyAlignment="1" applyProtection="1">
      <alignment vertical="center"/>
      <protection locked="0"/>
    </xf>
    <xf numFmtId="0" fontId="6" fillId="0" borderId="11" xfId="0" applyFont="1" applyBorder="1" applyAlignment="1" applyProtection="1">
      <alignment vertical="top" wrapText="1"/>
      <protection locked="0"/>
    </xf>
    <xf numFmtId="0" fontId="6" fillId="0" borderId="11" xfId="0" applyFont="1" applyBorder="1" applyAlignment="1" applyProtection="1">
      <alignment horizontal="left"/>
      <protection locked="0"/>
    </xf>
    <xf numFmtId="171" fontId="6" fillId="0" borderId="11" xfId="0" applyNumberFormat="1" applyFont="1" applyBorder="1" applyProtection="1">
      <protection locked="0"/>
    </xf>
    <xf numFmtId="169" fontId="6" fillId="0" borderId="11" xfId="0" applyNumberFormat="1" applyFont="1" applyBorder="1"/>
    <xf numFmtId="169" fontId="6" fillId="0" borderId="11" xfId="0" applyNumberFormat="1" applyFont="1" applyBorder="1" applyProtection="1">
      <protection locked="0"/>
    </xf>
    <xf numFmtId="2" fontId="6" fillId="0" borderId="8" xfId="0" applyNumberFormat="1" applyFont="1" applyBorder="1" applyProtection="1">
      <protection locked="0"/>
    </xf>
    <xf numFmtId="169" fontId="6" fillId="0" borderId="8" xfId="0" applyNumberFormat="1" applyFont="1" applyBorder="1" applyProtection="1">
      <protection locked="0"/>
    </xf>
    <xf numFmtId="1" fontId="12" fillId="0" borderId="0" xfId="0" applyNumberFormat="1" applyFont="1" applyProtection="1">
      <protection locked="0"/>
    </xf>
    <xf numFmtId="169" fontId="6" fillId="0" borderId="0" xfId="0" applyNumberFormat="1" applyFont="1"/>
    <xf numFmtId="169" fontId="12" fillId="0" borderId="0" xfId="0" applyNumberFormat="1" applyFont="1" applyProtection="1">
      <protection locked="0"/>
    </xf>
    <xf numFmtId="0" fontId="0" fillId="0" borderId="8" xfId="0" applyBorder="1"/>
    <xf numFmtId="1" fontId="6" fillId="0" borderId="8" xfId="0" applyNumberFormat="1" applyFont="1" applyBorder="1" applyProtection="1">
      <protection locked="0"/>
    </xf>
    <xf numFmtId="0" fontId="6" fillId="2" borderId="8" xfId="0" applyFont="1" applyFill="1" applyBorder="1" applyAlignment="1" applyProtection="1">
      <alignment vertical="top" wrapText="1"/>
      <protection locked="0"/>
    </xf>
    <xf numFmtId="0" fontId="6" fillId="2" borderId="8" xfId="0" applyFont="1" applyFill="1" applyBorder="1" applyAlignment="1" applyProtection="1">
      <alignment horizontal="left"/>
      <protection locked="0"/>
    </xf>
    <xf numFmtId="1" fontId="6" fillId="2" borderId="8" xfId="0" applyNumberFormat="1" applyFont="1" applyFill="1" applyBorder="1" applyProtection="1">
      <protection locked="0"/>
    </xf>
    <xf numFmtId="0" fontId="18" fillId="0" borderId="9" xfId="4" applyFont="1" applyBorder="1" applyAlignment="1" applyProtection="1">
      <alignment vertical="center" wrapText="1"/>
      <protection locked="0"/>
    </xf>
    <xf numFmtId="49" fontId="6" fillId="0" borderId="0" xfId="0" applyNumberFormat="1" applyFont="1" applyAlignment="1">
      <alignment horizontal="left"/>
    </xf>
    <xf numFmtId="0" fontId="6" fillId="2" borderId="8" xfId="0" applyFont="1" applyFill="1" applyBorder="1" applyAlignment="1">
      <alignment horizontal="left" wrapText="1"/>
    </xf>
    <xf numFmtId="1" fontId="6" fillId="0" borderId="0" xfId="0" applyNumberFormat="1" applyFont="1" applyProtection="1">
      <protection locked="0"/>
    </xf>
    <xf numFmtId="0" fontId="16" fillId="0" borderId="8" xfId="2" applyFont="1" applyBorder="1" applyAlignment="1" applyProtection="1">
      <alignment vertical="center" wrapText="1"/>
      <protection locked="0"/>
    </xf>
    <xf numFmtId="0" fontId="6" fillId="2" borderId="0" xfId="0" applyFont="1" applyFill="1" applyAlignment="1">
      <alignment horizontal="left" wrapText="1"/>
    </xf>
    <xf numFmtId="0" fontId="6" fillId="2" borderId="0" xfId="0" applyFont="1" applyFill="1" applyAlignment="1" applyProtection="1">
      <alignment horizontal="left"/>
      <protection locked="0"/>
    </xf>
    <xf numFmtId="1" fontId="6" fillId="2" borderId="0" xfId="0" applyNumberFormat="1" applyFont="1" applyFill="1" applyProtection="1">
      <protection locked="0"/>
    </xf>
    <xf numFmtId="167" fontId="6" fillId="2" borderId="0" xfId="0" applyNumberFormat="1" applyFont="1" applyFill="1"/>
    <xf numFmtId="169" fontId="6" fillId="2" borderId="0" xfId="0" applyNumberFormat="1" applyFont="1" applyFill="1" applyProtection="1">
      <protection locked="0"/>
    </xf>
    <xf numFmtId="49" fontId="6" fillId="0" borderId="0" xfId="0" quotePrefix="1" applyNumberFormat="1" applyFont="1" applyAlignment="1" applyProtection="1">
      <alignment horizontal="left" vertical="center"/>
      <protection locked="0"/>
    </xf>
    <xf numFmtId="0" fontId="12" fillId="0" borderId="0" xfId="0" applyFont="1" applyAlignment="1" applyProtection="1">
      <alignment horizontal="left" vertical="center" wrapText="1"/>
      <protection locked="0"/>
    </xf>
    <xf numFmtId="0" fontId="28" fillId="0" borderId="8" xfId="0" applyFont="1" applyBorder="1" applyAlignment="1" applyProtection="1">
      <alignment vertical="top" wrapText="1"/>
      <protection locked="0"/>
    </xf>
    <xf numFmtId="0" fontId="37" fillId="0" borderId="0" xfId="4" applyFont="1" applyAlignment="1">
      <alignment vertical="center"/>
    </xf>
    <xf numFmtId="0" fontId="37" fillId="0" borderId="0" xfId="4" applyFont="1"/>
    <xf numFmtId="49" fontId="23" fillId="0" borderId="0" xfId="4" applyNumberFormat="1" applyFont="1" applyAlignment="1" applyProtection="1">
      <alignment vertical="center"/>
      <protection locked="0"/>
    </xf>
    <xf numFmtId="0" fontId="37" fillId="0" borderId="0" xfId="4" applyFont="1" applyAlignment="1" applyProtection="1">
      <alignment wrapText="1"/>
      <protection locked="0"/>
    </xf>
    <xf numFmtId="0" fontId="37" fillId="0" borderId="0" xfId="4" applyFont="1" applyAlignment="1" applyProtection="1">
      <alignment horizontal="left"/>
      <protection locked="0"/>
    </xf>
    <xf numFmtId="168" fontId="37" fillId="0" borderId="0" xfId="4" applyNumberFormat="1" applyFont="1" applyProtection="1">
      <protection locked="0"/>
    </xf>
    <xf numFmtId="167" fontId="37" fillId="0" borderId="0" xfId="4" applyNumberFormat="1" applyFont="1" applyProtection="1">
      <protection locked="0"/>
    </xf>
    <xf numFmtId="0" fontId="23" fillId="0" borderId="0" xfId="4" applyFont="1" applyAlignment="1" applyProtection="1">
      <alignment vertical="center" wrapText="1"/>
      <protection locked="0"/>
    </xf>
    <xf numFmtId="167" fontId="23" fillId="0" borderId="0" xfId="4" applyNumberFormat="1" applyFont="1" applyAlignment="1">
      <alignment horizontal="right"/>
    </xf>
    <xf numFmtId="167" fontId="23" fillId="0" borderId="0" xfId="4" applyNumberFormat="1" applyFont="1" applyProtection="1">
      <protection locked="0"/>
    </xf>
    <xf numFmtId="49" fontId="37" fillId="0" borderId="0" xfId="4" applyNumberFormat="1" applyFont="1" applyAlignment="1" applyProtection="1">
      <alignment vertical="center"/>
      <protection locked="0"/>
    </xf>
    <xf numFmtId="0" fontId="37" fillId="0" borderId="0" xfId="4" applyFont="1" applyAlignment="1" applyProtection="1">
      <alignment vertical="center" wrapText="1"/>
      <protection locked="0"/>
    </xf>
    <xf numFmtId="167" fontId="37" fillId="0" borderId="4" xfId="4" applyNumberFormat="1" applyFont="1" applyBorder="1" applyProtection="1">
      <protection locked="0"/>
    </xf>
    <xf numFmtId="49" fontId="23" fillId="0" borderId="0" xfId="4" applyNumberFormat="1" applyFont="1" applyProtection="1">
      <protection locked="0"/>
    </xf>
    <xf numFmtId="49" fontId="37" fillId="0" borderId="4" xfId="4" applyNumberFormat="1" applyFont="1" applyBorder="1" applyAlignment="1" applyProtection="1">
      <alignment vertical="center"/>
      <protection locked="0"/>
    </xf>
    <xf numFmtId="0" fontId="37" fillId="0" borderId="4" xfId="4" applyFont="1" applyBorder="1" applyAlignment="1">
      <alignment vertical="center"/>
    </xf>
    <xf numFmtId="0" fontId="37" fillId="0" borderId="4" xfId="4" applyFont="1" applyBorder="1" applyAlignment="1" applyProtection="1">
      <alignment vertical="center" wrapText="1"/>
      <protection locked="0"/>
    </xf>
    <xf numFmtId="0" fontId="37" fillId="0" borderId="4" xfId="4" applyFont="1" applyBorder="1" applyAlignment="1" applyProtection="1">
      <alignment horizontal="left"/>
      <protection locked="0"/>
    </xf>
    <xf numFmtId="168" fontId="37" fillId="0" borderId="4" xfId="4" applyNumberFormat="1" applyFont="1" applyBorder="1" applyProtection="1">
      <protection locked="0"/>
    </xf>
    <xf numFmtId="167" fontId="37" fillId="0" borderId="0" xfId="4" applyNumberFormat="1" applyFont="1" applyAlignment="1" applyProtection="1">
      <alignment horizontal="right"/>
      <protection locked="0"/>
    </xf>
    <xf numFmtId="0" fontId="39" fillId="0" borderId="0" xfId="4" applyFont="1" applyAlignment="1">
      <alignment vertical="center"/>
    </xf>
    <xf numFmtId="49" fontId="39" fillId="0" borderId="0" xfId="4" applyNumberFormat="1" applyFont="1" applyAlignment="1" applyProtection="1">
      <alignment vertical="center"/>
      <protection locked="0"/>
    </xf>
    <xf numFmtId="167" fontId="39" fillId="0" borderId="0" xfId="4" applyNumberFormat="1" applyFont="1" applyProtection="1">
      <protection locked="0"/>
    </xf>
    <xf numFmtId="0" fontId="39" fillId="0" borderId="0" xfId="4" applyFont="1" applyAlignment="1" applyProtection="1">
      <alignment vertical="center" wrapText="1"/>
      <protection locked="0"/>
    </xf>
    <xf numFmtId="0" fontId="23" fillId="0" borderId="0" xfId="4" applyFont="1" applyAlignment="1">
      <alignment vertical="center"/>
    </xf>
    <xf numFmtId="0" fontId="23" fillId="0" borderId="0" xfId="4" applyFont="1" applyAlignment="1" applyProtection="1">
      <alignment horizontal="left"/>
      <protection locked="0"/>
    </xf>
    <xf numFmtId="168" fontId="23" fillId="0" borderId="0" xfId="4" applyNumberFormat="1" applyFont="1" applyProtection="1">
      <protection locked="0"/>
    </xf>
    <xf numFmtId="167" fontId="37" fillId="0" borderId="0" xfId="4" applyNumberFormat="1" applyFont="1"/>
    <xf numFmtId="167" fontId="37" fillId="0" borderId="4" xfId="4" applyNumberFormat="1" applyFont="1" applyBorder="1"/>
    <xf numFmtId="49" fontId="23" fillId="0" borderId="0" xfId="4" applyNumberFormat="1" applyFont="1" applyAlignment="1" applyProtection="1">
      <alignment horizontal="left"/>
      <protection locked="0"/>
    </xf>
    <xf numFmtId="0" fontId="23" fillId="0" borderId="8" xfId="4" applyFont="1" applyBorder="1" applyAlignment="1" applyProtection="1">
      <alignment horizontal="center" vertical="center"/>
      <protection locked="0"/>
    </xf>
    <xf numFmtId="0" fontId="23" fillId="0" borderId="8" xfId="4" applyFont="1" applyBorder="1" applyAlignment="1" applyProtection="1">
      <alignment horizontal="center" wrapText="1"/>
      <protection locked="0"/>
    </xf>
    <xf numFmtId="168" fontId="23" fillId="0" borderId="8" xfId="4" applyNumberFormat="1" applyFont="1" applyBorder="1" applyAlignment="1" applyProtection="1">
      <alignment horizontal="center"/>
      <protection locked="0"/>
    </xf>
    <xf numFmtId="167" fontId="23" fillId="0" borderId="8" xfId="4" applyNumberFormat="1" applyFont="1" applyBorder="1" applyAlignment="1" applyProtection="1">
      <alignment horizontal="center"/>
      <protection locked="0"/>
    </xf>
    <xf numFmtId="49" fontId="37" fillId="0" borderId="8" xfId="4" applyNumberFormat="1" applyFont="1" applyBorder="1" applyAlignment="1" applyProtection="1">
      <alignment horizontal="center" vertical="center"/>
      <protection locked="0"/>
    </xf>
    <xf numFmtId="0" fontId="37" fillId="0" borderId="8" xfId="4" applyFont="1" applyBorder="1" applyAlignment="1" applyProtection="1">
      <alignment horizontal="left"/>
      <protection locked="0"/>
    </xf>
    <xf numFmtId="166" fontId="24" fillId="0" borderId="8" xfId="0" applyNumberFormat="1" applyFont="1" applyBorder="1" applyProtection="1">
      <protection locked="0"/>
    </xf>
    <xf numFmtId="167" fontId="37" fillId="0" borderId="8" xfId="4" applyNumberFormat="1" applyFont="1" applyBorder="1"/>
    <xf numFmtId="167" fontId="37" fillId="0" borderId="8" xfId="4" applyNumberFormat="1" applyFont="1" applyBorder="1" applyProtection="1">
      <protection locked="0"/>
    </xf>
    <xf numFmtId="168" fontId="37" fillId="0" borderId="8" xfId="4" applyNumberFormat="1" applyFont="1" applyBorder="1" applyProtection="1">
      <protection locked="0"/>
    </xf>
    <xf numFmtId="49" fontId="37" fillId="0" borderId="0" xfId="4" applyNumberFormat="1" applyFont="1" applyAlignment="1" applyProtection="1">
      <alignment horizontal="right" vertical="center"/>
      <protection locked="0"/>
    </xf>
    <xf numFmtId="0" fontId="37" fillId="0" borderId="0" xfId="4" applyFont="1" applyAlignment="1" applyProtection="1">
      <alignment horizontal="left" vertical="center"/>
      <protection locked="0"/>
    </xf>
    <xf numFmtId="0" fontId="24" fillId="0" borderId="0" xfId="4" applyFont="1"/>
    <xf numFmtId="0" fontId="23" fillId="0" borderId="0" xfId="4" applyFont="1" applyAlignment="1" applyProtection="1">
      <alignment vertical="center"/>
      <protection locked="0"/>
    </xf>
    <xf numFmtId="0" fontId="23" fillId="0" borderId="0" xfId="4" applyFont="1" applyAlignment="1" applyProtection="1">
      <alignment horizontal="left" vertical="center"/>
      <protection locked="0"/>
    </xf>
    <xf numFmtId="0" fontId="23" fillId="0" borderId="10" xfId="4" applyFont="1" applyBorder="1" applyAlignment="1" applyProtection="1">
      <alignment horizontal="left"/>
      <protection locked="0"/>
    </xf>
    <xf numFmtId="168" fontId="23" fillId="0" borderId="10" xfId="4" applyNumberFormat="1" applyFont="1" applyBorder="1" applyProtection="1">
      <protection locked="0"/>
    </xf>
    <xf numFmtId="167" fontId="23" fillId="0" borderId="10" xfId="4" applyNumberFormat="1" applyFont="1" applyBorder="1" applyProtection="1">
      <protection locked="0"/>
    </xf>
    <xf numFmtId="0" fontId="6" fillId="0" borderId="0" xfId="0" applyFont="1" applyAlignment="1">
      <alignment horizontal="center" vertical="top"/>
    </xf>
    <xf numFmtId="0" fontId="12" fillId="0" borderId="0" xfId="0" applyFont="1" applyAlignment="1">
      <alignment horizontal="left" vertical="top"/>
    </xf>
    <xf numFmtId="4" fontId="12" fillId="0" borderId="0" xfId="0" applyNumberFormat="1" applyFont="1" applyAlignment="1">
      <alignment horizontal="right" vertical="top"/>
    </xf>
    <xf numFmtId="0" fontId="12" fillId="0" borderId="0" xfId="0" applyFont="1" applyAlignment="1">
      <alignment horizontal="justify" vertical="top" wrapText="1"/>
    </xf>
    <xf numFmtId="4" fontId="12" fillId="0" borderId="0" xfId="0" applyNumberFormat="1" applyFont="1" applyAlignment="1">
      <alignment vertical="top"/>
    </xf>
    <xf numFmtId="0" fontId="12" fillId="0" borderId="5" xfId="0" applyFont="1" applyBorder="1" applyAlignment="1">
      <alignment vertical="top"/>
    </xf>
    <xf numFmtId="0" fontId="12" fillId="0" borderId="5" xfId="0" applyFont="1" applyBorder="1" applyAlignment="1">
      <alignment horizontal="justify" vertical="top" wrapText="1"/>
    </xf>
    <xf numFmtId="4" fontId="12" fillId="0" borderId="5" xfId="0" applyNumberFormat="1" applyFont="1" applyBorder="1" applyAlignment="1">
      <alignment horizontal="right" vertical="top"/>
    </xf>
    <xf numFmtId="0" fontId="6" fillId="0" borderId="0" xfId="0" applyFont="1" applyAlignment="1">
      <alignment horizontal="left" vertical="top"/>
    </xf>
    <xf numFmtId="0" fontId="6" fillId="0" borderId="0" xfId="0" applyFont="1" applyAlignment="1">
      <alignment horizontal="justify" vertical="top" wrapText="1"/>
    </xf>
    <xf numFmtId="4" fontId="6" fillId="0" borderId="0" xfId="0" applyNumberFormat="1" applyFont="1" applyAlignment="1">
      <alignment horizontal="right" vertical="top"/>
    </xf>
    <xf numFmtId="4" fontId="6" fillId="0" borderId="0" xfId="0" applyNumberFormat="1" applyFont="1" applyAlignment="1">
      <alignment vertical="top"/>
    </xf>
    <xf numFmtId="4" fontId="6" fillId="0" borderId="0" xfId="0" applyNumberFormat="1" applyFont="1" applyAlignment="1">
      <alignment horizontal="right" vertical="top" wrapText="1"/>
    </xf>
    <xf numFmtId="4" fontId="6" fillId="0" borderId="0" xfId="0" applyNumberFormat="1" applyFont="1" applyAlignment="1">
      <alignment vertical="top" wrapText="1"/>
    </xf>
    <xf numFmtId="0" fontId="6" fillId="0" borderId="0" xfId="0" applyFont="1" applyAlignment="1">
      <alignment vertical="top" wrapText="1"/>
    </xf>
    <xf numFmtId="0" fontId="6" fillId="0" borderId="0" xfId="10" applyFont="1" applyAlignment="1">
      <alignment horizontal="left" vertical="top"/>
    </xf>
    <xf numFmtId="4" fontId="6" fillId="0" borderId="0" xfId="10" applyNumberFormat="1" applyFont="1"/>
    <xf numFmtId="0" fontId="12" fillId="0" borderId="6" xfId="0" applyFont="1" applyBorder="1" applyAlignment="1">
      <alignment horizontal="justify" vertical="top" wrapText="1"/>
    </xf>
    <xf numFmtId="4" fontId="12" fillId="0" borderId="6" xfId="0" applyNumberFormat="1" applyFont="1" applyBorder="1" applyAlignment="1">
      <alignment horizontal="right" vertical="top" wrapText="1"/>
    </xf>
    <xf numFmtId="4" fontId="12" fillId="0" borderId="6" xfId="0" applyNumberFormat="1" applyFont="1" applyBorder="1" applyAlignment="1">
      <alignment vertical="top" wrapText="1"/>
    </xf>
    <xf numFmtId="4" fontId="12" fillId="0" borderId="0" xfId="0" applyNumberFormat="1" applyFont="1" applyAlignment="1">
      <alignment horizontal="right" vertical="top" wrapText="1"/>
    </xf>
    <xf numFmtId="4" fontId="12" fillId="0" borderId="0" xfId="0" applyNumberFormat="1" applyFont="1" applyAlignment="1">
      <alignment vertical="top" wrapText="1"/>
    </xf>
    <xf numFmtId="0" fontId="29" fillId="0" borderId="0" xfId="0" applyFont="1" applyAlignment="1">
      <alignment horizontal="left" vertical="top" wrapText="1"/>
    </xf>
    <xf numFmtId="4" fontId="29" fillId="0" borderId="0" xfId="0" applyNumberFormat="1" applyFont="1"/>
    <xf numFmtId="0" fontId="29" fillId="0" borderId="0" xfId="0" applyFont="1" applyAlignment="1">
      <alignment horizontal="left" vertical="top"/>
    </xf>
    <xf numFmtId="0" fontId="29" fillId="0" borderId="0" xfId="10" applyFont="1" applyAlignment="1">
      <alignment horizontal="left" vertical="top" wrapText="1"/>
    </xf>
    <xf numFmtId="0" fontId="29" fillId="0" borderId="0" xfId="10" applyFont="1" applyAlignment="1">
      <alignment horizontal="left" vertical="top"/>
    </xf>
    <xf numFmtId="4" fontId="29" fillId="0" borderId="0" xfId="10" applyNumberFormat="1" applyFont="1" applyAlignment="1">
      <alignment vertical="top"/>
    </xf>
    <xf numFmtId="4" fontId="29" fillId="0" borderId="0" xfId="10" applyNumberFormat="1" applyFont="1" applyAlignment="1">
      <alignment horizontal="right" vertical="top"/>
    </xf>
    <xf numFmtId="4" fontId="29" fillId="0" borderId="0" xfId="10" applyNumberFormat="1" applyFont="1"/>
    <xf numFmtId="4" fontId="6" fillId="0" borderId="0" xfId="0" applyNumberFormat="1" applyFont="1"/>
    <xf numFmtId="2" fontId="6" fillId="0" borderId="0" xfId="0" applyNumberFormat="1" applyFont="1" applyAlignment="1">
      <alignment horizontal="right" vertical="top" wrapText="1"/>
    </xf>
    <xf numFmtId="2" fontId="6" fillId="0" borderId="0" xfId="0" applyNumberFormat="1" applyFont="1" applyAlignment="1">
      <alignment vertical="top" wrapText="1"/>
    </xf>
    <xf numFmtId="0" fontId="40" fillId="0" borderId="0" xfId="0" applyFont="1" applyAlignment="1">
      <alignment vertical="top" wrapText="1"/>
    </xf>
    <xf numFmtId="0" fontId="6" fillId="0" borderId="0" xfId="0" applyFont="1" applyAlignment="1">
      <alignment wrapText="1"/>
    </xf>
    <xf numFmtId="4" fontId="6" fillId="0" borderId="0" xfId="0" applyNumberFormat="1" applyFont="1" applyAlignment="1">
      <alignment horizontal="right" wrapText="1"/>
    </xf>
    <xf numFmtId="4" fontId="6" fillId="0" borderId="0" xfId="0" applyNumberFormat="1" applyFont="1" applyAlignment="1">
      <alignment wrapText="1"/>
    </xf>
    <xf numFmtId="4" fontId="40" fillId="0" borderId="0" xfId="0" applyNumberFormat="1" applyFont="1" applyAlignment="1">
      <alignment horizontal="right" vertical="top" wrapText="1"/>
    </xf>
    <xf numFmtId="4" fontId="40" fillId="0" borderId="0" xfId="0" applyNumberFormat="1" applyFont="1" applyAlignment="1">
      <alignment vertical="top" wrapText="1"/>
    </xf>
    <xf numFmtId="0" fontId="40" fillId="0" borderId="0" xfId="0" applyFont="1" applyAlignment="1">
      <alignment horizontal="justify" vertical="top" wrapText="1"/>
    </xf>
    <xf numFmtId="4" fontId="12" fillId="0" borderId="6" xfId="1" applyNumberFormat="1" applyFont="1" applyBorder="1" applyAlignment="1">
      <alignment horizontal="right" vertical="top" wrapText="1"/>
    </xf>
    <xf numFmtId="4" fontId="12" fillId="0" borderId="0" xfId="1" applyNumberFormat="1" applyFont="1" applyBorder="1" applyAlignment="1">
      <alignment horizontal="right" vertical="top" wrapText="1"/>
    </xf>
    <xf numFmtId="0" fontId="40" fillId="0" borderId="0" xfId="0" applyFont="1" applyAlignment="1">
      <alignment vertical="top"/>
    </xf>
    <xf numFmtId="0" fontId="6" fillId="0" borderId="0" xfId="0" applyFont="1" applyAlignment="1">
      <alignment horizontal="justify" vertical="top"/>
    </xf>
    <xf numFmtId="0" fontId="12" fillId="0" borderId="10" xfId="0" applyFont="1" applyBorder="1" applyAlignment="1">
      <alignment horizontal="justify" vertical="top" wrapText="1"/>
    </xf>
    <xf numFmtId="4" fontId="12" fillId="0" borderId="10" xfId="0" applyNumberFormat="1" applyFont="1" applyBorder="1" applyAlignment="1">
      <alignment horizontal="right" vertical="top" wrapText="1"/>
    </xf>
    <xf numFmtId="4" fontId="12" fillId="0" borderId="10" xfId="0" applyNumberFormat="1" applyFont="1" applyBorder="1" applyAlignment="1">
      <alignment vertical="top" wrapText="1"/>
    </xf>
    <xf numFmtId="49" fontId="23" fillId="0" borderId="0" xfId="0" applyNumberFormat="1" applyFont="1" applyAlignment="1" applyProtection="1">
      <alignment vertical="center"/>
      <protection locked="0"/>
    </xf>
    <xf numFmtId="0" fontId="41" fillId="0" borderId="0" xfId="0" applyFont="1" applyAlignment="1">
      <alignment vertical="top"/>
    </xf>
    <xf numFmtId="0" fontId="41" fillId="0" borderId="0" xfId="0" applyFont="1" applyAlignment="1" applyProtection="1">
      <alignment vertical="center" wrapText="1"/>
      <protection locked="0"/>
    </xf>
    <xf numFmtId="0" fontId="41" fillId="0" borderId="0" xfId="0" applyFont="1" applyAlignment="1" applyProtection="1">
      <alignment horizontal="left" vertical="center"/>
      <protection locked="0"/>
    </xf>
    <xf numFmtId="40" fontId="41" fillId="0" borderId="0" xfId="0" applyNumberFormat="1" applyFont="1" applyAlignment="1" applyProtection="1">
      <alignment vertical="center"/>
      <protection locked="0"/>
    </xf>
    <xf numFmtId="167" fontId="41" fillId="0" borderId="0" xfId="0" applyNumberFormat="1" applyFont="1" applyAlignment="1" applyProtection="1">
      <alignment vertical="center"/>
      <protection locked="0"/>
    </xf>
    <xf numFmtId="0" fontId="23" fillId="0" borderId="0" xfId="0" applyFont="1" applyAlignment="1" applyProtection="1">
      <alignment vertical="center" wrapText="1"/>
      <protection locked="0"/>
    </xf>
    <xf numFmtId="167" fontId="23" fillId="0" borderId="0" xfId="0" applyNumberFormat="1" applyFont="1" applyAlignment="1">
      <alignment horizontal="right" vertical="center"/>
    </xf>
    <xf numFmtId="167" fontId="23" fillId="0" borderId="0" xfId="0" applyNumberFormat="1" applyFont="1" applyAlignment="1" applyProtection="1">
      <alignment vertical="center"/>
      <protection locked="0"/>
    </xf>
    <xf numFmtId="49" fontId="41" fillId="0" borderId="0" xfId="0" applyNumberFormat="1" applyFont="1" applyAlignment="1" applyProtection="1">
      <alignment vertical="center"/>
      <protection locked="0"/>
    </xf>
    <xf numFmtId="0" fontId="41" fillId="0" borderId="0" xfId="0" applyFont="1" applyAlignment="1" applyProtection="1">
      <alignment vertical="top" wrapText="1"/>
      <protection locked="0"/>
    </xf>
    <xf numFmtId="167" fontId="41" fillId="0" borderId="12" xfId="0" applyNumberFormat="1" applyFont="1" applyBorder="1" applyAlignment="1" applyProtection="1">
      <alignment vertical="center"/>
      <protection locked="0"/>
    </xf>
    <xf numFmtId="0" fontId="41" fillId="0" borderId="0" xfId="0" applyFont="1" applyAlignment="1">
      <alignment vertical="center"/>
    </xf>
    <xf numFmtId="49" fontId="41" fillId="0" borderId="12" xfId="0" applyNumberFormat="1" applyFont="1" applyBorder="1" applyAlignment="1" applyProtection="1">
      <alignment vertical="center"/>
      <protection locked="0"/>
    </xf>
    <xf numFmtId="0" fontId="41" fillId="0" borderId="12" xfId="0" applyFont="1" applyBorder="1" applyAlignment="1">
      <alignment vertical="top"/>
    </xf>
    <xf numFmtId="0" fontId="41" fillId="0" borderId="12" xfId="0" applyFont="1" applyBorder="1" applyAlignment="1" applyProtection="1">
      <alignment vertical="top" wrapText="1"/>
      <protection locked="0"/>
    </xf>
    <xf numFmtId="0" fontId="41" fillId="0" borderId="12" xfId="0" applyFont="1" applyBorder="1" applyAlignment="1" applyProtection="1">
      <alignment horizontal="left" vertical="center"/>
      <protection locked="0"/>
    </xf>
    <xf numFmtId="40" fontId="41" fillId="0" borderId="12" xfId="0" applyNumberFormat="1" applyFont="1" applyBorder="1" applyAlignment="1" applyProtection="1">
      <alignment vertical="center"/>
      <protection locked="0"/>
    </xf>
    <xf numFmtId="0" fontId="23" fillId="0" borderId="0" xfId="0" applyFont="1" applyAlignment="1" applyProtection="1">
      <alignment horizontal="left" vertical="center"/>
      <protection locked="0"/>
    </xf>
    <xf numFmtId="0" fontId="23" fillId="0" borderId="0" xfId="0" applyFont="1" applyAlignment="1" applyProtection="1">
      <alignment horizontal="left" vertical="center" wrapText="1"/>
      <protection locked="0"/>
    </xf>
    <xf numFmtId="40" fontId="23" fillId="0" borderId="0" xfId="0" applyNumberFormat="1" applyFont="1" applyAlignment="1" applyProtection="1">
      <alignment vertical="center"/>
      <protection locked="0"/>
    </xf>
    <xf numFmtId="167" fontId="23" fillId="0" borderId="0" xfId="0" applyNumberFormat="1" applyFont="1" applyAlignment="1" applyProtection="1">
      <alignment horizontal="right" vertical="center"/>
      <protection locked="0"/>
    </xf>
    <xf numFmtId="167" fontId="23" fillId="0" borderId="12" xfId="0" applyNumberFormat="1" applyFont="1" applyBorder="1" applyAlignment="1" applyProtection="1">
      <alignment vertical="center"/>
      <protection locked="0"/>
    </xf>
    <xf numFmtId="49" fontId="41" fillId="0" borderId="0" xfId="0" applyNumberFormat="1" applyFont="1" applyAlignment="1" applyProtection="1">
      <alignment vertical="top"/>
      <protection locked="0"/>
    </xf>
    <xf numFmtId="0" fontId="42" fillId="0" borderId="0" xfId="0" applyFont="1" applyAlignment="1" applyProtection="1">
      <alignment vertical="top" wrapText="1"/>
      <protection locked="0"/>
    </xf>
    <xf numFmtId="0" fontId="23" fillId="0" borderId="0" xfId="0" applyFont="1" applyAlignment="1">
      <alignment vertical="top"/>
    </xf>
    <xf numFmtId="49" fontId="23" fillId="0" borderId="0" xfId="0" applyNumberFormat="1" applyFont="1" applyAlignment="1" applyProtection="1">
      <alignment vertical="top"/>
      <protection locked="0"/>
    </xf>
    <xf numFmtId="49" fontId="23" fillId="0" borderId="0" xfId="0" applyNumberFormat="1" applyFont="1" applyAlignment="1" applyProtection="1">
      <alignment horizontal="left" vertical="top"/>
      <protection locked="0"/>
    </xf>
    <xf numFmtId="167" fontId="41" fillId="0" borderId="0" xfId="0" applyNumberFormat="1" applyFont="1" applyAlignment="1">
      <alignment vertical="center"/>
    </xf>
    <xf numFmtId="167" fontId="41" fillId="0" borderId="12" xfId="0" applyNumberFormat="1" applyFont="1" applyBorder="1" applyAlignment="1">
      <alignment vertical="center"/>
    </xf>
    <xf numFmtId="0" fontId="23" fillId="0" borderId="0" xfId="0" applyFont="1" applyAlignment="1" applyProtection="1">
      <alignment horizontal="center" vertical="top"/>
      <protection locked="0"/>
    </xf>
    <xf numFmtId="0" fontId="42" fillId="0" borderId="0" xfId="0" applyFont="1" applyAlignment="1" applyProtection="1">
      <alignment horizontal="center" vertical="top" wrapText="1"/>
      <protection locked="0"/>
    </xf>
    <xf numFmtId="40" fontId="23" fillId="0" borderId="0" xfId="0" applyNumberFormat="1" applyFont="1" applyAlignment="1" applyProtection="1">
      <alignment horizontal="center" vertical="center"/>
      <protection locked="0"/>
    </xf>
    <xf numFmtId="167" fontId="23" fillId="0" borderId="0" xfId="0" applyNumberFormat="1" applyFont="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8" xfId="0" applyFont="1" applyBorder="1" applyAlignment="1" applyProtection="1">
      <alignment horizontal="center" vertical="center" wrapText="1"/>
      <protection locked="0"/>
    </xf>
    <xf numFmtId="40" fontId="23" fillId="0" borderId="8" xfId="0" applyNumberFormat="1" applyFont="1" applyBorder="1" applyAlignment="1" applyProtection="1">
      <alignment horizontal="center" vertical="center"/>
      <protection locked="0"/>
    </xf>
    <xf numFmtId="167" fontId="23" fillId="0" borderId="8" xfId="0" applyNumberFormat="1" applyFont="1" applyBorder="1" applyAlignment="1" applyProtection="1">
      <alignment horizontal="center" vertical="center"/>
      <protection locked="0"/>
    </xf>
    <xf numFmtId="49" fontId="41" fillId="0" borderId="8" xfId="0" applyNumberFormat="1" applyFont="1" applyBorder="1" applyAlignment="1" applyProtection="1">
      <alignment horizontal="center" vertical="center"/>
      <protection locked="0"/>
    </xf>
    <xf numFmtId="0" fontId="41" fillId="0" borderId="8" xfId="0" applyFont="1" applyBorder="1" applyAlignment="1" applyProtection="1">
      <alignment horizontal="left" vertical="center"/>
      <protection locked="0"/>
    </xf>
    <xf numFmtId="40" fontId="41" fillId="0" borderId="8" xfId="0" applyNumberFormat="1" applyFont="1" applyBorder="1" applyAlignment="1" applyProtection="1">
      <alignment vertical="center"/>
      <protection locked="0"/>
    </xf>
    <xf numFmtId="167" fontId="41" fillId="0" borderId="8" xfId="0" applyNumberFormat="1" applyFont="1" applyBorder="1" applyAlignment="1">
      <alignment vertical="center"/>
    </xf>
    <xf numFmtId="167" fontId="41" fillId="0" borderId="8" xfId="0" applyNumberFormat="1" applyFont="1" applyBorder="1" applyAlignment="1" applyProtection="1">
      <alignment vertical="center"/>
      <protection locked="0"/>
    </xf>
    <xf numFmtId="49" fontId="41" fillId="0" borderId="0" xfId="0" applyNumberFormat="1" applyFont="1" applyAlignment="1" applyProtection="1">
      <alignment horizontal="right" vertical="center"/>
      <protection locked="0"/>
    </xf>
    <xf numFmtId="0" fontId="24" fillId="0" borderId="8" xfId="0" applyFont="1" applyBorder="1" applyAlignment="1" applyProtection="1">
      <alignment vertical="top" wrapText="1"/>
      <protection locked="0"/>
    </xf>
    <xf numFmtId="0" fontId="24" fillId="0" borderId="8" xfId="3" applyFont="1" applyBorder="1" applyAlignment="1" applyProtection="1">
      <alignment vertical="top" wrapText="1"/>
      <protection locked="0"/>
    </xf>
    <xf numFmtId="0" fontId="24" fillId="0" borderId="0" xfId="0" applyFont="1" applyAlignment="1">
      <alignment horizontal="center" vertical="top"/>
    </xf>
    <xf numFmtId="0" fontId="39" fillId="0" borderId="0" xfId="4" applyFont="1" applyAlignment="1" applyProtection="1">
      <alignment horizontal="left" vertical="center" wrapText="1"/>
      <protection locked="0"/>
    </xf>
    <xf numFmtId="49" fontId="23" fillId="0" borderId="0" xfId="4" applyNumberFormat="1" applyFont="1" applyAlignment="1" applyProtection="1">
      <alignment horizontal="left" vertical="center"/>
      <protection locked="0"/>
    </xf>
    <xf numFmtId="0" fontId="12" fillId="0" borderId="0" xfId="0" applyFont="1" applyAlignment="1">
      <alignment horizontal="left" vertical="top" wrapText="1"/>
    </xf>
    <xf numFmtId="49" fontId="23" fillId="0" borderId="0" xfId="0" applyNumberFormat="1" applyFont="1" applyAlignment="1" applyProtection="1">
      <alignment horizontal="left" vertical="center"/>
      <protection locked="0"/>
    </xf>
    <xf numFmtId="0" fontId="12" fillId="0" borderId="0" xfId="0" applyFont="1" applyAlignment="1">
      <alignment horizontal="left" vertical="top" wrapText="1"/>
    </xf>
    <xf numFmtId="0" fontId="43" fillId="0" borderId="0" xfId="0" applyFont="1" applyAlignment="1"/>
    <xf numFmtId="0" fontId="42" fillId="0" borderId="0" xfId="0" applyFont="1" applyAlignment="1">
      <alignment vertical="center"/>
    </xf>
    <xf numFmtId="0" fontId="23" fillId="0" borderId="0" xfId="0" applyFont="1" applyAlignment="1">
      <alignment horizontal="center" vertical="top"/>
    </xf>
    <xf numFmtId="0" fontId="8" fillId="0" borderId="0" xfId="0" applyFont="1" applyBorder="1" applyAlignment="1" applyProtection="1">
      <alignment horizontal="center" vertical="top" wrapText="1"/>
      <protection locked="0"/>
    </xf>
    <xf numFmtId="0" fontId="10" fillId="0" borderId="0" xfId="0" applyFont="1" applyBorder="1" applyAlignment="1" applyProtection="1">
      <alignment horizontal="left" wrapText="1"/>
      <protection locked="0"/>
    </xf>
    <xf numFmtId="0" fontId="10" fillId="0" borderId="0" xfId="0" applyFont="1" applyBorder="1" applyAlignment="1" applyProtection="1">
      <alignment horizontal="left" vertical="top" wrapText="1"/>
      <protection locked="0"/>
    </xf>
    <xf numFmtId="0" fontId="9" fillId="0" borderId="0" xfId="0" applyFont="1" applyBorder="1" applyAlignment="1">
      <alignment horizontal="left" wrapText="1"/>
    </xf>
    <xf numFmtId="0" fontId="23" fillId="0" borderId="0" xfId="0" applyFont="1" applyAlignment="1">
      <alignment horizontal="center" vertical="top" wrapText="1"/>
    </xf>
    <xf numFmtId="0" fontId="24" fillId="0" borderId="0" xfId="0" applyFont="1" applyAlignment="1">
      <alignment horizontal="center" vertical="top"/>
    </xf>
    <xf numFmtId="49" fontId="12" fillId="0" borderId="0" xfId="0" applyNumberFormat="1" applyFont="1" applyAlignment="1" applyProtection="1">
      <alignment horizontal="left" vertical="top" wrapText="1"/>
      <protection locked="0"/>
    </xf>
    <xf numFmtId="0" fontId="0" fillId="0" borderId="0" xfId="0" applyAlignment="1">
      <alignment wrapText="1"/>
    </xf>
    <xf numFmtId="0" fontId="12" fillId="0" borderId="10" xfId="3" applyFont="1" applyBorder="1" applyAlignment="1" applyProtection="1">
      <alignment horizontal="center" vertical="top" wrapText="1"/>
      <protection locked="0"/>
    </xf>
    <xf numFmtId="0" fontId="37" fillId="0" borderId="8" xfId="4" applyFont="1" applyBorder="1" applyAlignment="1" applyProtection="1">
      <alignment horizontal="justify" vertical="center" wrapText="1"/>
      <protection locked="0"/>
    </xf>
    <xf numFmtId="0" fontId="14" fillId="0" borderId="3" xfId="4" applyFont="1" applyBorder="1" applyAlignment="1" applyProtection="1">
      <alignment horizontal="justify" vertical="center" wrapText="1"/>
      <protection locked="0"/>
    </xf>
    <xf numFmtId="49" fontId="38" fillId="0" borderId="4" xfId="4" applyNumberFormat="1" applyFont="1" applyBorder="1" applyAlignment="1" applyProtection="1">
      <alignment horizontal="left" vertical="center"/>
      <protection locked="0"/>
    </xf>
    <xf numFmtId="0" fontId="39" fillId="0" borderId="0" xfId="4" applyFont="1" applyAlignment="1" applyProtection="1">
      <alignment horizontal="center" vertical="center" wrapText="1"/>
      <protection locked="0"/>
    </xf>
    <xf numFmtId="0" fontId="39" fillId="0" borderId="0" xfId="4" applyFont="1" applyAlignment="1" applyProtection="1">
      <alignment horizontal="left" vertical="center" wrapText="1"/>
      <protection locked="0"/>
    </xf>
    <xf numFmtId="0" fontId="39" fillId="0" borderId="0" xfId="4" applyFont="1" applyAlignment="1" applyProtection="1">
      <alignment horizontal="right" wrapText="1"/>
      <protection locked="0"/>
    </xf>
    <xf numFmtId="49" fontId="23" fillId="0" borderId="0" xfId="4" applyNumberFormat="1" applyFont="1" applyAlignment="1" applyProtection="1">
      <alignment horizontal="left" vertical="center"/>
      <protection locked="0"/>
    </xf>
    <xf numFmtId="0" fontId="39" fillId="0" borderId="8" xfId="4" applyFont="1" applyBorder="1" applyAlignment="1" applyProtection="1">
      <alignment horizontal="center" vertical="center" wrapText="1"/>
      <protection locked="0"/>
    </xf>
    <xf numFmtId="0" fontId="39" fillId="0" borderId="8" xfId="4" applyFont="1" applyBorder="1" applyAlignment="1" applyProtection="1">
      <alignment horizontal="justify" vertical="center" wrapText="1"/>
      <protection locked="0"/>
    </xf>
    <xf numFmtId="0" fontId="37" fillId="0" borderId="9" xfId="4" applyFont="1" applyBorder="1" applyAlignment="1" applyProtection="1">
      <alignment horizontal="justify" vertical="center" wrapText="1"/>
      <protection locked="0"/>
    </xf>
    <xf numFmtId="0" fontId="0" fillId="0" borderId="11" xfId="0" applyBorder="1" applyAlignment="1">
      <alignment horizontal="justify" vertical="center" wrapText="1"/>
    </xf>
    <xf numFmtId="0" fontId="0" fillId="0" borderId="14" xfId="0" applyBorder="1" applyAlignment="1">
      <alignment horizontal="justify" vertical="center" wrapText="1"/>
    </xf>
    <xf numFmtId="0" fontId="39" fillId="0" borderId="10" xfId="4" applyFont="1" applyBorder="1" applyAlignment="1" applyProtection="1">
      <alignment horizontal="left" vertical="center" wrapText="1"/>
      <protection locked="0"/>
    </xf>
    <xf numFmtId="0" fontId="39" fillId="0" borderId="8" xfId="4" applyFont="1" applyBorder="1" applyAlignment="1" applyProtection="1">
      <alignment horizontal="left" vertical="center" wrapText="1"/>
      <protection locked="0"/>
    </xf>
    <xf numFmtId="0" fontId="26" fillId="0" borderId="8" xfId="4" applyFont="1" applyBorder="1" applyAlignment="1" applyProtection="1">
      <alignment horizontal="left" vertical="center" wrapText="1"/>
      <protection locked="0"/>
    </xf>
    <xf numFmtId="0" fontId="12" fillId="0" borderId="0" xfId="0" applyFont="1" applyAlignment="1">
      <alignment horizontal="center" vertical="top" wrapText="1"/>
    </xf>
    <xf numFmtId="0" fontId="12" fillId="0" borderId="0" xfId="0" applyFont="1" applyAlignment="1">
      <alignment horizontal="left" vertical="top" wrapText="1"/>
    </xf>
    <xf numFmtId="49" fontId="38" fillId="0" borderId="4" xfId="0" applyNumberFormat="1" applyFont="1" applyBorder="1" applyAlignment="1" applyProtection="1">
      <alignment horizontal="left" vertical="center"/>
      <protection locked="0"/>
    </xf>
    <xf numFmtId="0" fontId="42" fillId="0" borderId="0" xfId="0"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49" fontId="38" fillId="0" borderId="13" xfId="0" applyNumberFormat="1" applyFont="1" applyBorder="1" applyAlignment="1" applyProtection="1">
      <alignment horizontal="left" vertical="center"/>
      <protection locked="0"/>
    </xf>
    <xf numFmtId="49" fontId="23" fillId="0" borderId="0" xfId="0" applyNumberFormat="1" applyFont="1" applyAlignment="1" applyProtection="1">
      <alignment horizontal="left" vertical="center"/>
      <protection locked="0"/>
    </xf>
    <xf numFmtId="0" fontId="42" fillId="0" borderId="8" xfId="0" applyFont="1" applyBorder="1" applyAlignment="1" applyProtection="1">
      <alignment horizontal="center" vertical="top" wrapText="1"/>
      <protection locked="0"/>
    </xf>
    <xf numFmtId="0" fontId="41" fillId="0" borderId="8" xfId="0" applyFont="1" applyBorder="1" applyAlignment="1" applyProtection="1">
      <alignment horizontal="justify" vertical="top" wrapText="1"/>
      <protection locked="0"/>
    </xf>
    <xf numFmtId="0" fontId="25" fillId="0" borderId="8" xfId="0" applyFont="1" applyBorder="1" applyAlignment="1" applyProtection="1">
      <alignment horizontal="justify" vertical="top" wrapText="1"/>
      <protection locked="0"/>
    </xf>
    <xf numFmtId="0" fontId="42" fillId="0" borderId="0" xfId="0" applyFont="1" applyAlignment="1" applyProtection="1">
      <alignment horizontal="left" vertical="top" wrapText="1"/>
      <protection locked="0"/>
    </xf>
    <xf numFmtId="0" fontId="41" fillId="0" borderId="8" xfId="0" applyFont="1" applyBorder="1" applyAlignment="1" applyProtection="1">
      <alignment horizontal="justify" vertical="top"/>
      <protection locked="0"/>
    </xf>
  </cellXfs>
  <cellStyles count="16">
    <cellStyle name="Navadno" xfId="0" builtinId="0"/>
    <cellStyle name="Navadno 2" xfId="2" xr:uid="{00000000-0005-0000-0000-000006000000}"/>
    <cellStyle name="Navadno 2 2" xfId="3" xr:uid="{00000000-0005-0000-0000-000007000000}"/>
    <cellStyle name="Navadno 2 3" xfId="4" xr:uid="{00000000-0005-0000-0000-000008000000}"/>
    <cellStyle name="Navadno 3" xfId="5" xr:uid="{00000000-0005-0000-0000-000009000000}"/>
    <cellStyle name="Navadno 3 2" xfId="6" xr:uid="{00000000-0005-0000-0000-00000A000000}"/>
    <cellStyle name="Navadno 3 2 2" xfId="7" xr:uid="{00000000-0005-0000-0000-00000B000000}"/>
    <cellStyle name="Navadno 3 3" xfId="8" xr:uid="{00000000-0005-0000-0000-00000C000000}"/>
    <cellStyle name="Navadno 5" xfId="9" xr:uid="{00000000-0005-0000-0000-00000D000000}"/>
    <cellStyle name="Normal 2" xfId="10" xr:uid="{00000000-0005-0000-0000-00000E000000}"/>
    <cellStyle name="Normal 2 2" xfId="11" xr:uid="{00000000-0005-0000-0000-00000F000000}"/>
    <cellStyle name="Normal 3" xfId="12" xr:uid="{00000000-0005-0000-0000-000010000000}"/>
    <cellStyle name="Vejica" xfId="1" builtinId="3"/>
    <cellStyle name="Vejica 2" xfId="13" xr:uid="{00000000-0005-0000-0000-000011000000}"/>
    <cellStyle name="Vejica 2 2" xfId="14" xr:uid="{00000000-0005-0000-0000-000012000000}"/>
    <cellStyle name="Vejica 3" xfId="15"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6"/>
  <sheetViews>
    <sheetView tabSelected="1" zoomScale="120" zoomScaleNormal="120" workbookViewId="0">
      <selection activeCell="D31" sqref="D31"/>
    </sheetView>
  </sheetViews>
  <sheetFormatPr defaultColWidth="9.140625" defaultRowHeight="12.75" outlineLevelCol="1"/>
  <cols>
    <col min="1" max="1" width="10.28515625" style="1" customWidth="1"/>
    <col min="2" max="2" width="9.140625" style="2" hidden="1" customWidth="1" outlineLevel="1"/>
    <col min="3" max="3" width="40.42578125" style="2" customWidth="1" collapsed="1"/>
    <col min="4" max="4" width="40.42578125" style="3" customWidth="1"/>
    <col min="5" max="5" width="4.5703125" style="4" customWidth="1"/>
    <col min="6" max="6" width="10.140625" style="5" customWidth="1"/>
    <col min="7" max="7" width="9.85546875" style="6" customWidth="1"/>
    <col min="8" max="8" width="12.5703125" style="6" customWidth="1"/>
    <col min="9" max="11" width="9.140625" style="7"/>
    <col min="12" max="12" width="30.42578125" style="7" customWidth="1"/>
    <col min="13" max="1024" width="9.140625" style="7"/>
  </cols>
  <sheetData>
    <row r="1" spans="1:8">
      <c r="B1" s="8"/>
      <c r="C1" s="8"/>
    </row>
    <row r="2" spans="1:8">
      <c r="B2" s="8"/>
      <c r="C2" s="8"/>
    </row>
    <row r="3" spans="1:8" s="7" customFormat="1">
      <c r="F3" s="5"/>
      <c r="G3" s="6"/>
      <c r="H3" s="6"/>
    </row>
    <row r="7" spans="1:8" s="12" customFormat="1" ht="17.649999999999999" customHeight="1">
      <c r="A7" s="9"/>
      <c r="B7" s="10"/>
      <c r="C7" s="312" t="s">
        <v>0</v>
      </c>
      <c r="D7" s="312"/>
      <c r="E7" s="312"/>
      <c r="F7" s="312"/>
      <c r="G7" s="312"/>
      <c r="H7" s="11"/>
    </row>
    <row r="11" spans="1:8" s="20" customFormat="1" ht="15.75">
      <c r="A11" s="13"/>
      <c r="B11" s="14"/>
      <c r="C11" s="15"/>
      <c r="D11" s="7"/>
      <c r="E11" s="16"/>
      <c r="F11" s="17"/>
      <c r="G11" s="18"/>
      <c r="H11" s="19"/>
    </row>
    <row r="12" spans="1:8">
      <c r="D12" s="21"/>
      <c r="F12" s="22"/>
      <c r="G12" s="23"/>
      <c r="H12" s="23"/>
    </row>
    <row r="13" spans="1:8">
      <c r="D13" s="21"/>
      <c r="F13" s="22"/>
      <c r="G13" s="23"/>
      <c r="H13" s="23"/>
    </row>
    <row r="14" spans="1:8">
      <c r="D14" s="21"/>
      <c r="F14" s="22"/>
      <c r="G14" s="23"/>
      <c r="H14" s="23"/>
    </row>
    <row r="15" spans="1:8">
      <c r="D15" s="21"/>
      <c r="F15" s="22"/>
      <c r="G15" s="23"/>
      <c r="H15" s="23"/>
    </row>
    <row r="16" spans="1:8">
      <c r="D16" s="21"/>
      <c r="F16" s="22"/>
      <c r="G16" s="23"/>
      <c r="H16" s="23"/>
    </row>
    <row r="19" spans="1:8" ht="33" customHeight="1">
      <c r="A19" s="24" t="s">
        <v>1</v>
      </c>
      <c r="B19" s="25"/>
      <c r="C19" s="25"/>
      <c r="D19" s="313" t="s">
        <v>2</v>
      </c>
      <c r="E19" s="313"/>
      <c r="F19" s="313"/>
      <c r="G19" s="313"/>
      <c r="H19" s="26"/>
    </row>
    <row r="20" spans="1:8" ht="16.5">
      <c r="A20" s="27"/>
      <c r="B20" s="25"/>
      <c r="C20" s="25"/>
      <c r="D20" s="314"/>
      <c r="E20" s="314"/>
      <c r="F20" s="314"/>
      <c r="G20" s="314"/>
      <c r="H20" s="314"/>
    </row>
    <row r="21" spans="1:8" ht="16.5">
      <c r="A21" s="27"/>
      <c r="B21" s="25"/>
      <c r="C21" s="25"/>
      <c r="D21" s="28"/>
      <c r="E21" s="29"/>
      <c r="F21" s="30"/>
      <c r="G21" s="31"/>
      <c r="H21" s="31"/>
    </row>
    <row r="22" spans="1:8" ht="16.5">
      <c r="A22" s="24" t="s">
        <v>3</v>
      </c>
      <c r="B22" s="25"/>
      <c r="C22" s="25"/>
      <c r="D22" s="32" t="s">
        <v>4</v>
      </c>
      <c r="E22" s="29"/>
      <c r="F22" s="30"/>
      <c r="G22" s="31"/>
      <c r="H22" s="31"/>
    </row>
    <row r="23" spans="1:8" ht="36" customHeight="1">
      <c r="A23" s="27"/>
      <c r="B23" s="25"/>
      <c r="C23" s="25"/>
      <c r="D23" s="315" t="s">
        <v>5</v>
      </c>
      <c r="E23" s="315"/>
      <c r="F23" s="315"/>
      <c r="G23" s="315"/>
      <c r="H23" s="31"/>
    </row>
    <row r="24" spans="1:8" ht="16.5">
      <c r="A24" s="27"/>
      <c r="B24" s="25"/>
      <c r="C24" s="25"/>
      <c r="D24" s="32" t="s">
        <v>6</v>
      </c>
      <c r="E24" s="29"/>
      <c r="F24" s="30"/>
      <c r="G24" s="31"/>
      <c r="H24" s="31"/>
    </row>
    <row r="25" spans="1:8" ht="16.5">
      <c r="A25" s="27"/>
      <c r="B25" s="25"/>
      <c r="C25" s="25"/>
      <c r="D25" s="28"/>
      <c r="E25" s="29"/>
      <c r="F25" s="30"/>
      <c r="G25" s="31"/>
      <c r="H25" s="31"/>
    </row>
    <row r="26" spans="1:8" ht="16.5">
      <c r="A26" s="27"/>
      <c r="B26" s="25"/>
      <c r="C26" s="25"/>
      <c r="D26" s="28"/>
      <c r="E26" s="29"/>
      <c r="F26" s="30"/>
      <c r="G26" s="31"/>
      <c r="H26" s="31"/>
    </row>
    <row r="27" spans="1:8" ht="16.5">
      <c r="A27" s="24" t="s">
        <v>389</v>
      </c>
      <c r="B27" s="25"/>
      <c r="C27" s="25"/>
      <c r="D27" s="32" t="s">
        <v>7</v>
      </c>
      <c r="E27" s="29"/>
      <c r="F27" s="30"/>
      <c r="G27" s="31"/>
      <c r="H27" s="31"/>
    </row>
    <row r="28" spans="1:8" ht="16.5">
      <c r="A28" s="27"/>
      <c r="B28" s="25"/>
      <c r="C28" s="25"/>
      <c r="D28" s="32" t="s">
        <v>8</v>
      </c>
      <c r="E28" s="29"/>
      <c r="F28" s="30"/>
      <c r="G28" s="31"/>
      <c r="H28" s="31"/>
    </row>
    <row r="29" spans="1:8" ht="16.5">
      <c r="A29" s="27"/>
      <c r="B29" s="25"/>
      <c r="C29" s="25"/>
      <c r="D29" s="32" t="s">
        <v>9</v>
      </c>
      <c r="E29" s="29"/>
      <c r="F29" s="30"/>
      <c r="G29" s="31"/>
      <c r="H29" s="31"/>
    </row>
    <row r="30" spans="1:8" ht="16.5">
      <c r="A30" s="27"/>
      <c r="B30" s="25"/>
      <c r="C30" s="25"/>
      <c r="D30" s="28"/>
      <c r="E30" s="29"/>
      <c r="F30" s="30"/>
      <c r="G30" s="31"/>
      <c r="H30" s="31"/>
    </row>
    <row r="31" spans="1:8" ht="16.5">
      <c r="A31" s="24" t="s">
        <v>10</v>
      </c>
      <c r="B31" s="25"/>
      <c r="C31" s="25"/>
      <c r="D31" s="32" t="s">
        <v>11</v>
      </c>
      <c r="E31" s="29"/>
      <c r="F31" s="30"/>
      <c r="G31" s="31"/>
      <c r="H31" s="31"/>
    </row>
    <row r="32" spans="1:8" ht="16.5">
      <c r="A32" s="27"/>
      <c r="B32" s="25"/>
      <c r="C32" s="25"/>
      <c r="D32" s="32" t="s">
        <v>12</v>
      </c>
      <c r="E32" s="29"/>
      <c r="F32" s="30"/>
      <c r="G32" s="31"/>
      <c r="H32" s="31"/>
    </row>
    <row r="33" spans="1:8" ht="16.5">
      <c r="A33" s="27"/>
      <c r="B33" s="25"/>
      <c r="C33" s="25"/>
      <c r="D33" s="32" t="s">
        <v>9</v>
      </c>
      <c r="E33" s="29"/>
      <c r="F33" s="30"/>
      <c r="G33" s="31"/>
      <c r="H33" s="31"/>
    </row>
    <row r="34" spans="1:8" ht="16.5">
      <c r="A34" s="27"/>
      <c r="B34" s="25"/>
      <c r="C34" s="25"/>
      <c r="D34" s="28"/>
      <c r="E34" s="29"/>
      <c r="F34" s="30"/>
      <c r="G34" s="31"/>
      <c r="H34" s="31"/>
    </row>
    <row r="35" spans="1:8" ht="16.5">
      <c r="A35" s="24" t="s">
        <v>388</v>
      </c>
      <c r="B35" s="25"/>
      <c r="C35" s="25"/>
      <c r="D35" s="32" t="s">
        <v>11</v>
      </c>
      <c r="E35" s="29"/>
      <c r="F35" s="30"/>
      <c r="G35" s="31"/>
      <c r="H35" s="31"/>
    </row>
    <row r="36" spans="1:8" ht="16.5">
      <c r="A36" s="27"/>
      <c r="B36" s="25"/>
      <c r="C36" s="25"/>
      <c r="D36" s="32" t="s">
        <v>12</v>
      </c>
      <c r="E36" s="29"/>
      <c r="F36" s="30"/>
      <c r="G36" s="31"/>
      <c r="H36" s="31"/>
    </row>
    <row r="37" spans="1:8" ht="16.5">
      <c r="A37" s="27"/>
      <c r="B37" s="25"/>
      <c r="C37" s="25"/>
      <c r="D37" s="32" t="s">
        <v>9</v>
      </c>
      <c r="E37" s="29"/>
      <c r="F37" s="30"/>
      <c r="G37" s="31"/>
      <c r="H37" s="31"/>
    </row>
    <row r="38" spans="1:8" ht="16.5">
      <c r="A38" s="24"/>
      <c r="B38" s="25"/>
      <c r="C38" s="25"/>
      <c r="D38" s="28"/>
      <c r="E38" s="29"/>
      <c r="F38" s="30"/>
      <c r="G38" s="31"/>
      <c r="H38" s="31"/>
    </row>
    <row r="39" spans="1:8" ht="16.5">
      <c r="A39" s="27"/>
      <c r="B39" s="25"/>
      <c r="C39" s="25"/>
      <c r="D39" s="28"/>
      <c r="E39" s="29"/>
      <c r="F39" s="30"/>
      <c r="G39" s="31"/>
      <c r="H39" s="31"/>
    </row>
    <row r="40" spans="1:8" ht="16.5">
      <c r="A40" s="33"/>
      <c r="B40" s="25"/>
      <c r="C40" s="25"/>
      <c r="D40" s="28"/>
      <c r="E40" s="29"/>
      <c r="F40" s="30"/>
      <c r="G40" s="31"/>
      <c r="H40" s="31"/>
    </row>
    <row r="46" spans="1:8">
      <c r="A46" s="34"/>
      <c r="D46" s="35"/>
    </row>
  </sheetData>
  <mergeCells count="4">
    <mergeCell ref="C7:G7"/>
    <mergeCell ref="D19:G19"/>
    <mergeCell ref="D20:H20"/>
    <mergeCell ref="D23:G23"/>
  </mergeCells>
  <pageMargins left="0.98402777777777795" right="0.35416666666666702" top="0.74791666666666701" bottom="0.74791666666666701" header="0.51180555555555496" footer="0.31527777777777799"/>
  <pageSetup paperSize="9" firstPageNumber="0" orientation="portrait" horizontalDpi="300" verticalDpi="300"/>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ALD50"/>
  <sheetViews>
    <sheetView zoomScaleNormal="100" workbookViewId="0">
      <selection activeCell="G64" sqref="G64"/>
    </sheetView>
  </sheetViews>
  <sheetFormatPr defaultColWidth="9.140625" defaultRowHeight="16.5"/>
  <cols>
    <col min="1" max="1" width="5.7109375" style="72" customWidth="1"/>
    <col min="2" max="2" width="36" style="62" customWidth="1"/>
    <col min="3" max="3" width="10.7109375" style="59" customWidth="1"/>
    <col min="4" max="4" width="12.85546875" style="60" customWidth="1"/>
    <col min="5" max="5" width="18.7109375" style="60" customWidth="1"/>
    <col min="6" max="992" width="9.140625" style="36"/>
  </cols>
  <sheetData>
    <row r="6" spans="1:5" ht="13.5" customHeight="1">
      <c r="A6" s="316" t="s">
        <v>13</v>
      </c>
      <c r="B6" s="317"/>
      <c r="C6" s="317"/>
      <c r="D6" s="317"/>
      <c r="E6" s="317"/>
    </row>
    <row r="7" spans="1:5">
      <c r="A7" s="317"/>
      <c r="B7" s="317"/>
      <c r="C7" s="317"/>
      <c r="D7" s="317"/>
      <c r="E7" s="317"/>
    </row>
    <row r="8" spans="1:5" ht="19.5" customHeight="1">
      <c r="A8" s="317"/>
      <c r="B8" s="317"/>
      <c r="C8" s="317"/>
      <c r="D8" s="317"/>
      <c r="E8" s="317"/>
    </row>
    <row r="9" spans="1:5" ht="19.5" customHeight="1">
      <c r="A9" s="303"/>
      <c r="B9" s="303"/>
      <c r="C9" s="303"/>
      <c r="D9" s="303"/>
      <c r="E9" s="303"/>
    </row>
    <row r="10" spans="1:5" ht="19.5" customHeight="1">
      <c r="A10" s="303"/>
      <c r="B10" s="303"/>
      <c r="C10" s="303"/>
      <c r="D10" s="303"/>
      <c r="E10" s="303"/>
    </row>
    <row r="11" spans="1:5" s="37" customFormat="1">
      <c r="A11" s="57"/>
      <c r="B11" s="58"/>
      <c r="C11" s="59"/>
      <c r="D11" s="60"/>
      <c r="E11" s="64" t="s">
        <v>381</v>
      </c>
    </row>
    <row r="12" spans="1:5" s="37" customFormat="1">
      <c r="A12" s="61" t="s">
        <v>382</v>
      </c>
      <c r="B12" s="62"/>
      <c r="C12" s="59"/>
      <c r="D12" s="60"/>
      <c r="E12" s="60"/>
    </row>
    <row r="13" spans="1:5">
      <c r="A13" s="311">
        <v>1</v>
      </c>
      <c r="B13" s="57" t="s">
        <v>14</v>
      </c>
      <c r="C13" s="63"/>
      <c r="D13" s="64" t="s">
        <v>15</v>
      </c>
      <c r="E13" s="64">
        <f>'VODOVOD - GV'!G32</f>
        <v>0</v>
      </c>
    </row>
    <row r="14" spans="1:5" ht="25.5">
      <c r="A14" s="311">
        <v>2</v>
      </c>
      <c r="B14" s="57" t="s">
        <v>16</v>
      </c>
      <c r="C14" s="63"/>
      <c r="D14" s="64" t="s">
        <v>15</v>
      </c>
      <c r="E14" s="64">
        <f>'VODOVOD - GV'!G49</f>
        <v>0</v>
      </c>
    </row>
    <row r="15" spans="1:5" s="37" customFormat="1">
      <c r="A15" s="311">
        <v>3</v>
      </c>
      <c r="B15" s="57" t="s">
        <v>17</v>
      </c>
      <c r="C15" s="63"/>
      <c r="D15" s="64" t="s">
        <v>15</v>
      </c>
      <c r="E15" s="64">
        <f>'VODOVOD - GV'!G69</f>
        <v>0</v>
      </c>
    </row>
    <row r="16" spans="1:5" s="37" customFormat="1">
      <c r="A16" s="311">
        <v>4</v>
      </c>
      <c r="B16" s="57" t="s">
        <v>18</v>
      </c>
      <c r="C16" s="63"/>
      <c r="D16" s="64" t="s">
        <v>15</v>
      </c>
      <c r="E16" s="64">
        <f>'VODOVOD - GV'!G117</f>
        <v>0</v>
      </c>
    </row>
    <row r="17" spans="1:5" s="37" customFormat="1">
      <c r="A17" s="61"/>
      <c r="B17" s="57"/>
      <c r="C17" s="63"/>
      <c r="D17" s="64"/>
      <c r="E17" s="64"/>
    </row>
    <row r="18" spans="1:5" s="37" customFormat="1">
      <c r="A18" s="58"/>
      <c r="B18" s="65" t="s">
        <v>19</v>
      </c>
      <c r="C18" s="66"/>
      <c r="D18" s="67" t="s">
        <v>15</v>
      </c>
      <c r="E18" s="67">
        <f>SUM(E13:E17)</f>
        <v>0</v>
      </c>
    </row>
    <row r="19" spans="1:5" s="37" customFormat="1">
      <c r="A19" s="61"/>
      <c r="B19" s="62"/>
      <c r="C19" s="59"/>
      <c r="D19" s="64"/>
      <c r="E19" s="64"/>
    </row>
    <row r="20" spans="1:5" s="37" customFormat="1">
      <c r="A20" s="61" t="s">
        <v>386</v>
      </c>
      <c r="B20" s="62"/>
      <c r="C20" s="59"/>
      <c r="D20" s="60"/>
      <c r="E20" s="60"/>
    </row>
    <row r="21" spans="1:5" s="37" customFormat="1">
      <c r="A21" s="311">
        <v>1</v>
      </c>
      <c r="B21" s="57" t="s">
        <v>14</v>
      </c>
      <c r="C21" s="63"/>
      <c r="D21" s="64" t="s">
        <v>15</v>
      </c>
      <c r="E21" s="64">
        <f>'VODOVOD - HP'!I21</f>
        <v>0</v>
      </c>
    </row>
    <row r="22" spans="1:5" s="37" customFormat="1">
      <c r="A22" s="311">
        <v>2</v>
      </c>
      <c r="B22" s="57" t="s">
        <v>17</v>
      </c>
      <c r="C22" s="63"/>
      <c r="D22" s="64" t="s">
        <v>15</v>
      </c>
      <c r="E22" s="64">
        <f>'VODOVOD - HP'!I23</f>
        <v>0</v>
      </c>
    </row>
    <row r="23" spans="1:5" s="37" customFormat="1">
      <c r="A23" s="311">
        <v>3</v>
      </c>
      <c r="B23" s="57" t="s">
        <v>18</v>
      </c>
      <c r="C23" s="63"/>
      <c r="D23" s="64" t="s">
        <v>15</v>
      </c>
      <c r="E23" s="64">
        <f>'VODOVOD - HP'!I25</f>
        <v>0</v>
      </c>
    </row>
    <row r="24" spans="1:5" s="37" customFormat="1">
      <c r="A24" s="61"/>
      <c r="B24" s="57"/>
      <c r="C24" s="63"/>
      <c r="D24" s="64"/>
      <c r="E24" s="64"/>
    </row>
    <row r="25" spans="1:5">
      <c r="A25" s="58"/>
      <c r="B25" s="65" t="s">
        <v>20</v>
      </c>
      <c r="C25" s="66"/>
      <c r="D25" s="67" t="s">
        <v>15</v>
      </c>
      <c r="E25" s="67">
        <f>SUM(E21:E24)</f>
        <v>0</v>
      </c>
    </row>
    <row r="26" spans="1:5">
      <c r="A26" s="58"/>
      <c r="B26" s="61"/>
      <c r="D26" s="64"/>
      <c r="E26" s="64"/>
    </row>
    <row r="27" spans="1:5">
      <c r="A27" s="58"/>
      <c r="B27" s="61"/>
      <c r="D27" s="64"/>
      <c r="E27" s="64"/>
    </row>
    <row r="28" spans="1:5">
      <c r="A28" s="61" t="s">
        <v>384</v>
      </c>
    </row>
    <row r="29" spans="1:5">
      <c r="A29" s="311">
        <v>1</v>
      </c>
      <c r="B29" s="57" t="s">
        <v>22</v>
      </c>
      <c r="C29" s="63"/>
      <c r="D29" s="64" t="s">
        <v>15</v>
      </c>
      <c r="E29" s="64">
        <f>'KANALIZACIJA - GV'!E7</f>
        <v>0</v>
      </c>
    </row>
    <row r="30" spans="1:5">
      <c r="A30" s="311">
        <v>2</v>
      </c>
      <c r="B30" s="57" t="s">
        <v>23</v>
      </c>
      <c r="C30" s="63"/>
      <c r="D30" s="64"/>
      <c r="E30" s="64">
        <f>'KANALIZACIJA - GV'!E9</f>
        <v>0</v>
      </c>
    </row>
    <row r="31" spans="1:5">
      <c r="A31" s="311">
        <v>3</v>
      </c>
      <c r="B31" s="57" t="s">
        <v>24</v>
      </c>
      <c r="C31" s="63"/>
      <c r="D31" s="64" t="s">
        <v>15</v>
      </c>
      <c r="E31" s="64">
        <f>'KANALIZACIJA - GV'!E11</f>
        <v>0</v>
      </c>
    </row>
    <row r="32" spans="1:5">
      <c r="A32" s="311">
        <v>4</v>
      </c>
      <c r="B32" s="57" t="s">
        <v>21</v>
      </c>
      <c r="C32" s="63"/>
      <c r="D32" s="64" t="s">
        <v>15</v>
      </c>
      <c r="E32" s="64">
        <f>'KANALIZACIJA - GV'!E13</f>
        <v>0</v>
      </c>
    </row>
    <row r="33" spans="1:5">
      <c r="A33" s="311">
        <v>5</v>
      </c>
      <c r="B33" s="57" t="s">
        <v>25</v>
      </c>
      <c r="C33" s="63"/>
      <c r="D33" s="64" t="s">
        <v>15</v>
      </c>
      <c r="E33" s="64">
        <f>'KANALIZACIJA - GV'!E15</f>
        <v>0</v>
      </c>
    </row>
    <row r="34" spans="1:5">
      <c r="A34" s="61"/>
      <c r="B34" s="57"/>
      <c r="C34" s="63"/>
      <c r="D34" s="64"/>
      <c r="E34" s="64"/>
    </row>
    <row r="35" spans="1:5">
      <c r="A35" s="58"/>
      <c r="B35" s="65" t="s">
        <v>26</v>
      </c>
      <c r="C35" s="66"/>
      <c r="D35" s="67" t="s">
        <v>15</v>
      </c>
      <c r="E35" s="67">
        <f>SUM(E29:E34)</f>
        <v>0</v>
      </c>
    </row>
    <row r="36" spans="1:5">
      <c r="A36" s="58"/>
      <c r="B36" s="61"/>
      <c r="D36" s="64"/>
      <c r="E36" s="64"/>
    </row>
    <row r="37" spans="1:5">
      <c r="A37" s="58"/>
      <c r="B37" s="61"/>
      <c r="D37" s="64"/>
      <c r="E37" s="64"/>
    </row>
    <row r="38" spans="1:5">
      <c r="A38" s="61" t="s">
        <v>387</v>
      </c>
    </row>
    <row r="39" spans="1:5">
      <c r="A39" s="311">
        <v>1</v>
      </c>
      <c r="B39" s="57" t="s">
        <v>14</v>
      </c>
      <c r="C39" s="63"/>
      <c r="D39" s="64" t="s">
        <v>15</v>
      </c>
      <c r="E39" s="64">
        <f>'KANALIZACIJA - HP'!I21</f>
        <v>0</v>
      </c>
    </row>
    <row r="40" spans="1:5">
      <c r="A40" s="311">
        <v>2</v>
      </c>
      <c r="B40" s="57" t="s">
        <v>21</v>
      </c>
      <c r="C40" s="63"/>
      <c r="D40" s="64" t="s">
        <v>15</v>
      </c>
      <c r="E40" s="64">
        <f>'KANALIZACIJA - HP'!I23</f>
        <v>0</v>
      </c>
    </row>
    <row r="41" spans="1:5">
      <c r="A41" s="311">
        <v>3</v>
      </c>
      <c r="B41" s="57" t="s">
        <v>25</v>
      </c>
      <c r="C41" s="63"/>
      <c r="D41" s="64" t="s">
        <v>15</v>
      </c>
      <c r="E41" s="64">
        <f>'KANALIZACIJA - HP'!I25</f>
        <v>0</v>
      </c>
    </row>
    <row r="42" spans="1:5">
      <c r="A42" s="61"/>
      <c r="B42" s="57"/>
      <c r="C42" s="63"/>
      <c r="D42" s="64"/>
      <c r="E42" s="64"/>
    </row>
    <row r="43" spans="1:5">
      <c r="A43" s="58"/>
      <c r="B43" s="65" t="s">
        <v>27</v>
      </c>
      <c r="C43" s="66"/>
      <c r="D43" s="67" t="s">
        <v>15</v>
      </c>
      <c r="E43" s="67">
        <f>SUM(E39:E42)</f>
        <v>0</v>
      </c>
    </row>
    <row r="44" spans="1:5">
      <c r="A44" s="58"/>
      <c r="B44" s="61"/>
      <c r="D44" s="64"/>
      <c r="E44" s="64"/>
    </row>
    <row r="45" spans="1:5" ht="17.25" thickBot="1">
      <c r="A45" s="68"/>
      <c r="B45" s="68"/>
      <c r="C45" s="69"/>
      <c r="D45" s="69"/>
      <c r="E45" s="69"/>
    </row>
    <row r="46" spans="1:5">
      <c r="A46" s="70"/>
      <c r="B46" s="70" t="s">
        <v>28</v>
      </c>
      <c r="C46" s="71"/>
      <c r="D46" s="71"/>
      <c r="E46" s="71">
        <f>E18+E25+E35+E43</f>
        <v>0</v>
      </c>
    </row>
    <row r="48" spans="1:5">
      <c r="B48" s="62" t="s">
        <v>29</v>
      </c>
      <c r="E48" s="60">
        <f>E46*0.22</f>
        <v>0</v>
      </c>
    </row>
    <row r="49" spans="1:5" s="38" customFormat="1">
      <c r="A49" s="73"/>
      <c r="B49" s="74"/>
      <c r="C49" s="75"/>
      <c r="D49" s="76"/>
      <c r="E49" s="76"/>
    </row>
    <row r="50" spans="1:5">
      <c r="B50" s="62" t="s">
        <v>30</v>
      </c>
      <c r="E50" s="60">
        <f>E46+E48</f>
        <v>0</v>
      </c>
    </row>
  </sheetData>
  <mergeCells count="1">
    <mergeCell ref="A6:E8"/>
  </mergeCells>
  <pageMargins left="0.74791666666666701" right="0.23611111111111099" top="0.51180555555555496" bottom="0.55069444444444404" header="0.51180555555555496" footer="0.23611111111111099"/>
  <pageSetup paperSize="9" firstPageNumber="0" orientation="portrait" horizontalDpi="300" verticalDpi="300"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D164"/>
  <sheetViews>
    <sheetView zoomScaleNormal="100" workbookViewId="0"/>
  </sheetViews>
  <sheetFormatPr defaultColWidth="9.140625" defaultRowHeight="16.5" outlineLevelRow="1"/>
  <cols>
    <col min="1" max="1" width="7.140625" style="1" customWidth="1"/>
    <col min="2" max="2" width="9.85546875" style="2" customWidth="1"/>
    <col min="3" max="3" width="42.85546875" style="3" customWidth="1"/>
    <col min="4" max="4" width="6.5703125" style="4" customWidth="1"/>
    <col min="5" max="5" width="8.85546875" style="77" customWidth="1"/>
    <col min="6" max="6" width="9.42578125" style="6" customWidth="1"/>
    <col min="7" max="7" width="14.140625" style="6" customWidth="1"/>
    <col min="8" max="992" width="9.140625" style="39"/>
  </cols>
  <sheetData>
    <row r="1" spans="1:7">
      <c r="C1" s="62"/>
    </row>
    <row r="2" spans="1:7">
      <c r="A2" s="34" t="s">
        <v>382</v>
      </c>
      <c r="F2" s="7"/>
      <c r="G2" s="7"/>
    </row>
    <row r="3" spans="1:7">
      <c r="A3" s="55"/>
      <c r="B3" s="78" t="s">
        <v>31</v>
      </c>
      <c r="C3" s="79" t="s">
        <v>32</v>
      </c>
      <c r="D3" s="80" t="s">
        <v>33</v>
      </c>
      <c r="E3" s="81" t="s">
        <v>34</v>
      </c>
      <c r="F3" s="82" t="s">
        <v>35</v>
      </c>
      <c r="G3" s="82" t="s">
        <v>36</v>
      </c>
    </row>
    <row r="4" spans="1:7" s="40" customFormat="1">
      <c r="A4" s="55" t="s">
        <v>37</v>
      </c>
      <c r="B4" s="78"/>
      <c r="C4" s="79"/>
      <c r="D4" s="80"/>
      <c r="E4" s="81"/>
      <c r="F4" s="82"/>
      <c r="G4" s="82"/>
    </row>
    <row r="5" spans="1:7" ht="13.9" customHeight="1">
      <c r="A5" s="318" t="s">
        <v>38</v>
      </c>
      <c r="B5" s="319"/>
      <c r="C5" s="319"/>
      <c r="D5" s="319"/>
      <c r="E5" s="319"/>
      <c r="F5" s="319"/>
      <c r="G5" s="319"/>
    </row>
    <row r="6" spans="1:7" s="41" customFormat="1" ht="76.5">
      <c r="A6" s="1"/>
      <c r="B6" s="90" t="s">
        <v>39</v>
      </c>
      <c r="C6" s="95" t="s">
        <v>40</v>
      </c>
      <c r="D6" s="85" t="s">
        <v>41</v>
      </c>
      <c r="E6" s="86">
        <v>290</v>
      </c>
      <c r="F6" s="87"/>
      <c r="G6" s="88">
        <f>E6*F6</f>
        <v>0</v>
      </c>
    </row>
    <row r="7" spans="1:7" s="41" customFormat="1" ht="51">
      <c r="A7" s="1"/>
      <c r="B7" s="90" t="s">
        <v>42</v>
      </c>
      <c r="C7" s="301" t="s">
        <v>365</v>
      </c>
      <c r="D7" s="85" t="s">
        <v>43</v>
      </c>
      <c r="E7" s="86">
        <v>1</v>
      </c>
      <c r="F7" s="87"/>
      <c r="G7" s="88">
        <f t="shared" ref="G7:G30" si="0">E7*F7</f>
        <v>0</v>
      </c>
    </row>
    <row r="8" spans="1:7" s="42" customFormat="1" ht="63.75">
      <c r="A8" s="1"/>
      <c r="B8" s="90" t="s">
        <v>44</v>
      </c>
      <c r="C8" s="301" t="s">
        <v>364</v>
      </c>
      <c r="D8" s="85" t="s">
        <v>43</v>
      </c>
      <c r="E8" s="86">
        <v>1</v>
      </c>
      <c r="F8" s="87"/>
      <c r="G8" s="88">
        <f t="shared" si="0"/>
        <v>0</v>
      </c>
    </row>
    <row r="9" spans="1:7" s="25" customFormat="1" ht="63.75">
      <c r="A9" s="1"/>
      <c r="B9" s="90" t="s">
        <v>46</v>
      </c>
      <c r="C9" s="95" t="s">
        <v>45</v>
      </c>
      <c r="D9" s="85" t="s">
        <v>41</v>
      </c>
      <c r="E9" s="86">
        <v>290</v>
      </c>
      <c r="F9" s="87"/>
      <c r="G9" s="88">
        <f t="shared" si="0"/>
        <v>0</v>
      </c>
    </row>
    <row r="10" spans="1:7" s="25" customFormat="1" ht="114.75" outlineLevel="1">
      <c r="A10" s="1"/>
      <c r="B10" s="90" t="s">
        <v>47</v>
      </c>
      <c r="C10" s="95" t="s">
        <v>281</v>
      </c>
      <c r="D10" s="85" t="s">
        <v>41</v>
      </c>
      <c r="E10" s="86">
        <v>290</v>
      </c>
      <c r="F10" s="87"/>
      <c r="G10" s="88">
        <f t="shared" si="0"/>
        <v>0</v>
      </c>
    </row>
    <row r="11" spans="1:7" s="25" customFormat="1" ht="51" outlineLevel="1">
      <c r="A11" s="1"/>
      <c r="B11" s="90" t="s">
        <v>48</v>
      </c>
      <c r="C11" s="161" t="s">
        <v>367</v>
      </c>
      <c r="D11" s="85" t="s">
        <v>43</v>
      </c>
      <c r="E11" s="86">
        <v>1</v>
      </c>
      <c r="F11" s="87"/>
      <c r="G11" s="88">
        <f t="shared" si="0"/>
        <v>0</v>
      </c>
    </row>
    <row r="12" spans="1:7" s="25" customFormat="1" ht="102">
      <c r="A12" s="1"/>
      <c r="B12" s="90" t="s">
        <v>49</v>
      </c>
      <c r="C12" s="84" t="s">
        <v>366</v>
      </c>
      <c r="D12" s="85" t="s">
        <v>43</v>
      </c>
      <c r="E12" s="86">
        <v>1</v>
      </c>
      <c r="F12" s="87"/>
      <c r="G12" s="88">
        <f t="shared" si="0"/>
        <v>0</v>
      </c>
    </row>
    <row r="13" spans="1:7" s="25" customFormat="1" ht="38.25">
      <c r="A13" s="89"/>
      <c r="B13" s="90" t="s">
        <v>51</v>
      </c>
      <c r="C13" s="91" t="s">
        <v>282</v>
      </c>
      <c r="D13" s="85" t="s">
        <v>50</v>
      </c>
      <c r="E13" s="86">
        <v>410</v>
      </c>
      <c r="F13" s="87"/>
      <c r="G13" s="88">
        <f t="shared" si="0"/>
        <v>0</v>
      </c>
    </row>
    <row r="14" spans="1:7" s="25" customFormat="1" ht="51">
      <c r="A14" s="89"/>
      <c r="B14" s="90" t="s">
        <v>52</v>
      </c>
      <c r="C14" s="91" t="s">
        <v>283</v>
      </c>
      <c r="D14" s="85" t="s">
        <v>50</v>
      </c>
      <c r="E14" s="86">
        <v>46</v>
      </c>
      <c r="F14" s="87"/>
      <c r="G14" s="88">
        <f t="shared" si="0"/>
        <v>0</v>
      </c>
    </row>
    <row r="15" spans="1:7" s="25" customFormat="1" ht="51">
      <c r="A15" s="89"/>
      <c r="B15" s="90" t="s">
        <v>54</v>
      </c>
      <c r="C15" s="92" t="s">
        <v>284</v>
      </c>
      <c r="D15" s="93" t="s">
        <v>285</v>
      </c>
      <c r="E15" s="86">
        <v>13</v>
      </c>
      <c r="F15" s="94"/>
      <c r="G15" s="88">
        <f t="shared" si="0"/>
        <v>0</v>
      </c>
    </row>
    <row r="16" spans="1:7" s="25" customFormat="1" ht="51">
      <c r="A16" s="89"/>
      <c r="B16" s="90" t="s">
        <v>56</v>
      </c>
      <c r="C16" s="95" t="s">
        <v>53</v>
      </c>
      <c r="D16" s="85" t="s">
        <v>50</v>
      </c>
      <c r="E16" s="86">
        <v>550</v>
      </c>
      <c r="F16" s="87"/>
      <c r="G16" s="88">
        <f t="shared" si="0"/>
        <v>0</v>
      </c>
    </row>
    <row r="17" spans="1:7" s="25" customFormat="1" ht="51">
      <c r="A17" s="89"/>
      <c r="B17" s="90" t="s">
        <v>59</v>
      </c>
      <c r="C17" s="95" t="s">
        <v>55</v>
      </c>
      <c r="D17" s="85" t="s">
        <v>50</v>
      </c>
      <c r="E17" s="86">
        <v>18</v>
      </c>
      <c r="F17" s="87"/>
      <c r="G17" s="88">
        <f t="shared" si="0"/>
        <v>0</v>
      </c>
    </row>
    <row r="18" spans="1:7" s="25" customFormat="1" ht="25.5">
      <c r="A18" s="89"/>
      <c r="B18" s="90" t="s">
        <v>61</v>
      </c>
      <c r="C18" s="96" t="s">
        <v>57</v>
      </c>
      <c r="D18" s="85" t="s">
        <v>58</v>
      </c>
      <c r="E18" s="86">
        <v>175</v>
      </c>
      <c r="F18" s="87"/>
      <c r="G18" s="88">
        <f t="shared" si="0"/>
        <v>0</v>
      </c>
    </row>
    <row r="19" spans="1:7" s="25" customFormat="1" ht="63.75">
      <c r="A19" s="89"/>
      <c r="B19" s="90" t="s">
        <v>63</v>
      </c>
      <c r="C19" s="91" t="s">
        <v>60</v>
      </c>
      <c r="D19" s="85" t="s">
        <v>50</v>
      </c>
      <c r="E19" s="86">
        <v>19</v>
      </c>
      <c r="F19" s="87"/>
      <c r="G19" s="88">
        <f t="shared" si="0"/>
        <v>0</v>
      </c>
    </row>
    <row r="20" spans="1:7" s="25" customFormat="1" ht="102">
      <c r="A20" s="89"/>
      <c r="B20" s="90" t="s">
        <v>65</v>
      </c>
      <c r="C20" s="91" t="s">
        <v>62</v>
      </c>
      <c r="D20" s="85" t="s">
        <v>50</v>
      </c>
      <c r="E20" s="86">
        <v>70</v>
      </c>
      <c r="F20" s="87"/>
      <c r="G20" s="88">
        <f t="shared" si="0"/>
        <v>0</v>
      </c>
    </row>
    <row r="21" spans="1:7" s="25" customFormat="1" ht="51">
      <c r="A21" s="89"/>
      <c r="B21" s="90" t="s">
        <v>67</v>
      </c>
      <c r="C21" s="95" t="s">
        <v>64</v>
      </c>
      <c r="D21" s="85" t="s">
        <v>50</v>
      </c>
      <c r="E21" s="77">
        <v>18</v>
      </c>
      <c r="F21" s="87"/>
      <c r="G21" s="88">
        <f t="shared" si="0"/>
        <v>0</v>
      </c>
    </row>
    <row r="22" spans="1:7" s="25" customFormat="1" ht="63.75">
      <c r="A22" s="89"/>
      <c r="B22" s="90" t="s">
        <v>69</v>
      </c>
      <c r="C22" s="95" t="s">
        <v>66</v>
      </c>
      <c r="D22" s="85" t="s">
        <v>50</v>
      </c>
      <c r="E22" s="86">
        <v>160</v>
      </c>
      <c r="F22" s="87"/>
      <c r="G22" s="88">
        <f t="shared" si="0"/>
        <v>0</v>
      </c>
    </row>
    <row r="23" spans="1:7" s="25" customFormat="1" ht="51">
      <c r="A23" s="89"/>
      <c r="B23" s="90" t="s">
        <v>71</v>
      </c>
      <c r="C23" s="95" t="s">
        <v>68</v>
      </c>
      <c r="D23" s="85" t="s">
        <v>50</v>
      </c>
      <c r="E23" s="86">
        <v>190</v>
      </c>
      <c r="F23" s="87"/>
      <c r="G23" s="88">
        <f t="shared" si="0"/>
        <v>0</v>
      </c>
    </row>
    <row r="24" spans="1:7" s="25" customFormat="1" ht="38.25">
      <c r="A24" s="89"/>
      <c r="B24" s="90" t="s">
        <v>73</v>
      </c>
      <c r="C24" s="95" t="s">
        <v>70</v>
      </c>
      <c r="D24" s="97" t="s">
        <v>43</v>
      </c>
      <c r="E24" s="97">
        <v>7</v>
      </c>
      <c r="F24" s="87"/>
      <c r="G24" s="88">
        <f t="shared" si="0"/>
        <v>0</v>
      </c>
    </row>
    <row r="25" spans="1:7" s="25" customFormat="1" ht="25.5">
      <c r="A25" s="89"/>
      <c r="B25" s="90" t="s">
        <v>75</v>
      </c>
      <c r="C25" s="98" t="s">
        <v>72</v>
      </c>
      <c r="D25" s="97" t="s">
        <v>286</v>
      </c>
      <c r="E25" s="97">
        <v>8</v>
      </c>
      <c r="F25" s="87"/>
      <c r="G25" s="88">
        <f t="shared" si="0"/>
        <v>0</v>
      </c>
    </row>
    <row r="26" spans="1:7" s="25" customFormat="1" ht="38.25">
      <c r="A26" s="89"/>
      <c r="B26" s="90" t="s">
        <v>77</v>
      </c>
      <c r="C26" s="91" t="s">
        <v>74</v>
      </c>
      <c r="D26" s="97" t="s">
        <v>43</v>
      </c>
      <c r="E26" s="97">
        <v>3</v>
      </c>
      <c r="F26" s="87"/>
      <c r="G26" s="88">
        <f t="shared" si="0"/>
        <v>0</v>
      </c>
    </row>
    <row r="27" spans="1:7" s="25" customFormat="1" ht="51">
      <c r="A27" s="89"/>
      <c r="B27" s="90" t="s">
        <v>79</v>
      </c>
      <c r="C27" s="91" t="s">
        <v>76</v>
      </c>
      <c r="D27" s="97" t="s">
        <v>43</v>
      </c>
      <c r="E27" s="97">
        <v>3</v>
      </c>
      <c r="F27" s="87"/>
      <c r="G27" s="88">
        <f t="shared" si="0"/>
        <v>0</v>
      </c>
    </row>
    <row r="28" spans="1:7" s="25" customFormat="1" ht="51">
      <c r="A28" s="89"/>
      <c r="B28" s="90" t="s">
        <v>81</v>
      </c>
      <c r="C28" s="91" t="s">
        <v>78</v>
      </c>
      <c r="D28" s="97" t="s">
        <v>43</v>
      </c>
      <c r="E28" s="97">
        <v>4</v>
      </c>
      <c r="F28" s="87"/>
      <c r="G28" s="88">
        <f t="shared" si="0"/>
        <v>0</v>
      </c>
    </row>
    <row r="29" spans="1:7" s="25" customFormat="1" ht="76.5">
      <c r="A29" s="34"/>
      <c r="B29" s="90" t="s">
        <v>83</v>
      </c>
      <c r="C29" s="91" t="s">
        <v>80</v>
      </c>
      <c r="D29" s="97" t="s">
        <v>43</v>
      </c>
      <c r="E29" s="97">
        <v>17</v>
      </c>
      <c r="F29" s="87"/>
      <c r="G29" s="88">
        <f t="shared" si="0"/>
        <v>0</v>
      </c>
    </row>
    <row r="30" spans="1:7" s="25" customFormat="1" ht="38.25">
      <c r="A30" s="34"/>
      <c r="B30" s="90" t="s">
        <v>287</v>
      </c>
      <c r="C30" s="95" t="s">
        <v>82</v>
      </c>
      <c r="D30" s="97" t="s">
        <v>43</v>
      </c>
      <c r="E30" s="97">
        <v>1</v>
      </c>
      <c r="F30" s="87"/>
      <c r="G30" s="88">
        <f t="shared" si="0"/>
        <v>0</v>
      </c>
    </row>
    <row r="31" spans="1:7" s="25" customFormat="1" ht="51">
      <c r="A31" s="34"/>
      <c r="B31" s="90" t="s">
        <v>288</v>
      </c>
      <c r="C31" s="95" t="s">
        <v>372</v>
      </c>
      <c r="D31" s="85"/>
      <c r="E31" s="86"/>
      <c r="F31" s="88"/>
      <c r="G31" s="88">
        <f>SUM(G6:G30)*0.1</f>
        <v>0</v>
      </c>
    </row>
    <row r="32" spans="1:7" s="25" customFormat="1">
      <c r="A32" s="34"/>
      <c r="B32" s="100"/>
      <c r="C32" s="101" t="s">
        <v>84</v>
      </c>
      <c r="D32" s="80"/>
      <c r="E32" s="102"/>
      <c r="F32" s="103" t="s">
        <v>6</v>
      </c>
      <c r="G32" s="103">
        <f>SUM(G6:G31)</f>
        <v>0</v>
      </c>
    </row>
    <row r="33" spans="1:7" s="25" customFormat="1">
      <c r="A33" s="34"/>
      <c r="B33" s="100"/>
      <c r="C33" s="101"/>
      <c r="D33" s="80"/>
      <c r="E33" s="102"/>
      <c r="F33" s="103"/>
      <c r="G33" s="103"/>
    </row>
    <row r="34" spans="1:7" s="25" customFormat="1">
      <c r="A34" s="34"/>
      <c r="B34" s="100"/>
      <c r="C34" s="101"/>
      <c r="D34" s="80"/>
      <c r="E34" s="102"/>
      <c r="F34" s="103"/>
      <c r="G34" s="103"/>
    </row>
    <row r="35" spans="1:7" s="25" customFormat="1">
      <c r="A35" s="34"/>
      <c r="B35" s="104" t="s">
        <v>85</v>
      </c>
      <c r="C35" s="105"/>
      <c r="D35" s="106"/>
      <c r="E35" s="107"/>
      <c r="F35" s="108"/>
      <c r="G35" s="109"/>
    </row>
    <row r="36" spans="1:7" s="25" customFormat="1">
      <c r="A36" s="34"/>
      <c r="B36" s="104"/>
      <c r="C36" s="105"/>
      <c r="D36" s="106"/>
      <c r="E36" s="107"/>
      <c r="F36" s="108"/>
      <c r="G36" s="109"/>
    </row>
    <row r="37" spans="1:7" s="25" customFormat="1" ht="25.5">
      <c r="A37" s="34"/>
      <c r="B37" s="110" t="s">
        <v>31</v>
      </c>
      <c r="C37" s="111" t="s">
        <v>32</v>
      </c>
      <c r="D37" s="112" t="s">
        <v>33</v>
      </c>
      <c r="E37" s="113" t="s">
        <v>34</v>
      </c>
      <c r="F37" s="114" t="s">
        <v>35</v>
      </c>
      <c r="G37" s="114" t="s">
        <v>36</v>
      </c>
    </row>
    <row r="38" spans="1:7" s="25" customFormat="1" ht="25.5">
      <c r="A38" s="34"/>
      <c r="B38" s="115" t="s">
        <v>86</v>
      </c>
      <c r="C38" s="116" t="s">
        <v>87</v>
      </c>
      <c r="D38" s="117" t="s">
        <v>41</v>
      </c>
      <c r="E38" s="118">
        <v>290</v>
      </c>
      <c r="F38" s="119"/>
      <c r="G38" s="119">
        <f>E38*F38</f>
        <v>0</v>
      </c>
    </row>
    <row r="39" spans="1:7" s="25" customFormat="1" ht="51">
      <c r="A39" s="34"/>
      <c r="B39" s="115" t="s">
        <v>88</v>
      </c>
      <c r="C39" s="116" t="s">
        <v>89</v>
      </c>
      <c r="D39" s="117" t="s">
        <v>58</v>
      </c>
      <c r="E39" s="118">
        <v>1450</v>
      </c>
      <c r="F39" s="119"/>
      <c r="G39" s="119">
        <f t="shared" ref="G39:G44" si="1">E39*F39</f>
        <v>0</v>
      </c>
    </row>
    <row r="40" spans="1:7" s="25" customFormat="1" ht="53.25">
      <c r="A40" s="34"/>
      <c r="B40" s="115" t="s">
        <v>90</v>
      </c>
      <c r="C40" s="111" t="s">
        <v>289</v>
      </c>
      <c r="D40" s="93" t="s">
        <v>290</v>
      </c>
      <c r="E40" s="120">
        <v>34</v>
      </c>
      <c r="F40" s="94"/>
      <c r="G40" s="119">
        <f t="shared" si="1"/>
        <v>0</v>
      </c>
    </row>
    <row r="41" spans="1:7" s="25" customFormat="1" ht="89.25">
      <c r="A41" s="34"/>
      <c r="B41" s="115" t="s">
        <v>91</v>
      </c>
      <c r="C41" s="116" t="s">
        <v>92</v>
      </c>
      <c r="D41" s="117" t="s">
        <v>41</v>
      </c>
      <c r="E41" s="118">
        <v>94</v>
      </c>
      <c r="F41" s="119"/>
      <c r="G41" s="119">
        <f t="shared" si="1"/>
        <v>0</v>
      </c>
    </row>
    <row r="42" spans="1:7" s="25" customFormat="1" ht="63.75">
      <c r="A42" s="34"/>
      <c r="B42" s="115" t="s">
        <v>93</v>
      </c>
      <c r="C42" s="116" t="s">
        <v>94</v>
      </c>
      <c r="D42" s="117" t="s">
        <v>58</v>
      </c>
      <c r="E42" s="118">
        <v>1450</v>
      </c>
      <c r="F42" s="119"/>
      <c r="G42" s="119">
        <f t="shared" si="1"/>
        <v>0</v>
      </c>
    </row>
    <row r="43" spans="1:7" s="25" customFormat="1" ht="76.5">
      <c r="A43" s="34"/>
      <c r="B43" s="115" t="s">
        <v>95</v>
      </c>
      <c r="C43" s="116" t="s">
        <v>96</v>
      </c>
      <c r="D43" s="117" t="s">
        <v>58</v>
      </c>
      <c r="E43" s="118">
        <v>1450</v>
      </c>
      <c r="F43" s="119"/>
      <c r="G43" s="119">
        <f t="shared" si="1"/>
        <v>0</v>
      </c>
    </row>
    <row r="44" spans="1:7" s="25" customFormat="1" ht="66">
      <c r="A44" s="34"/>
      <c r="B44" s="115" t="s">
        <v>97</v>
      </c>
      <c r="C44" s="111" t="s">
        <v>291</v>
      </c>
      <c r="D44" s="121" t="s">
        <v>290</v>
      </c>
      <c r="E44" s="118">
        <v>167</v>
      </c>
      <c r="F44" s="119"/>
      <c r="G44" s="119">
        <f t="shared" si="1"/>
        <v>0</v>
      </c>
    </row>
    <row r="45" spans="1:7" s="25" customFormat="1" ht="63.75">
      <c r="A45" s="34"/>
      <c r="B45" s="115" t="s">
        <v>98</v>
      </c>
      <c r="C45" s="122" t="s">
        <v>292</v>
      </c>
      <c r="D45" s="121" t="s">
        <v>293</v>
      </c>
      <c r="E45" s="118">
        <v>28</v>
      </c>
      <c r="F45" s="119"/>
      <c r="G45" s="119">
        <f t="shared" ref="G45:G47" si="2">E45*F45</f>
        <v>0</v>
      </c>
    </row>
    <row r="46" spans="1:7" s="25" customFormat="1" ht="66">
      <c r="A46" s="34"/>
      <c r="B46" s="115" t="s">
        <v>99</v>
      </c>
      <c r="C46" s="123" t="s">
        <v>294</v>
      </c>
      <c r="D46" s="123" t="s">
        <v>50</v>
      </c>
      <c r="E46" s="118">
        <v>135</v>
      </c>
      <c r="F46" s="119"/>
      <c r="G46" s="119">
        <f t="shared" si="2"/>
        <v>0</v>
      </c>
    </row>
    <row r="47" spans="1:7" s="25" customFormat="1" ht="13.9" customHeight="1">
      <c r="A47" s="34"/>
      <c r="B47" s="115" t="s">
        <v>100</v>
      </c>
      <c r="C47" s="124" t="s">
        <v>295</v>
      </c>
      <c r="D47" s="117" t="s">
        <v>58</v>
      </c>
      <c r="E47" s="118">
        <v>1450</v>
      </c>
      <c r="F47" s="119"/>
      <c r="G47" s="119">
        <f t="shared" si="2"/>
        <v>0</v>
      </c>
    </row>
    <row r="48" spans="1:7" s="25" customFormat="1" ht="46.15" customHeight="1">
      <c r="A48" s="34"/>
      <c r="B48" s="115" t="s">
        <v>101</v>
      </c>
      <c r="C48" s="302" t="s">
        <v>371</v>
      </c>
      <c r="D48" s="116"/>
      <c r="E48" s="116"/>
      <c r="F48" s="116"/>
      <c r="G48" s="125">
        <f>SUM(G38:G47)*0.1</f>
        <v>0</v>
      </c>
    </row>
    <row r="49" spans="1:7">
      <c r="A49" s="34"/>
      <c r="B49" s="320" t="s">
        <v>102</v>
      </c>
      <c r="C49" s="320"/>
      <c r="D49" s="106"/>
      <c r="E49" s="106"/>
      <c r="F49" s="106"/>
      <c r="G49" s="103">
        <f>SUM(G38:G48)</f>
        <v>0</v>
      </c>
    </row>
    <row r="50" spans="1:7">
      <c r="A50" s="34"/>
      <c r="B50" s="100"/>
      <c r="C50" s="101"/>
      <c r="D50" s="80"/>
      <c r="E50" s="102"/>
      <c r="F50" s="103"/>
      <c r="G50" s="103"/>
    </row>
    <row r="51" spans="1:7">
      <c r="A51" s="34" t="s">
        <v>296</v>
      </c>
      <c r="B51" s="126"/>
      <c r="D51" s="80"/>
      <c r="E51" s="102"/>
      <c r="F51" s="103"/>
      <c r="G51" s="103"/>
    </row>
    <row r="52" spans="1:7">
      <c r="A52" s="34"/>
      <c r="B52" s="126"/>
      <c r="C52" s="101"/>
      <c r="D52" s="80"/>
      <c r="E52" s="102"/>
      <c r="F52" s="103"/>
      <c r="G52" s="103"/>
    </row>
    <row r="53" spans="1:7">
      <c r="B53" s="126"/>
      <c r="C53" s="101"/>
      <c r="D53" s="80"/>
      <c r="E53" s="102"/>
      <c r="F53" s="103"/>
      <c r="G53" s="103"/>
    </row>
    <row r="54" spans="1:7" ht="38.25">
      <c r="B54" s="90" t="s">
        <v>160</v>
      </c>
      <c r="C54" s="91" t="s">
        <v>103</v>
      </c>
      <c r="D54" s="85" t="s">
        <v>41</v>
      </c>
      <c r="E54" s="86">
        <v>290</v>
      </c>
      <c r="F54" s="87"/>
      <c r="G54" s="88">
        <f>E54*F54</f>
        <v>0</v>
      </c>
    </row>
    <row r="55" spans="1:7" ht="76.5">
      <c r="B55" s="90" t="s">
        <v>161</v>
      </c>
      <c r="C55" s="95" t="s">
        <v>104</v>
      </c>
      <c r="D55" s="85" t="s">
        <v>43</v>
      </c>
      <c r="E55" s="86">
        <v>2</v>
      </c>
      <c r="F55" s="87"/>
      <c r="G55" s="88">
        <f t="shared" ref="G55:G67" si="3">E55*F55</f>
        <v>0</v>
      </c>
    </row>
    <row r="56" spans="1:7">
      <c r="B56" s="90" t="s">
        <v>278</v>
      </c>
      <c r="C56" s="95" t="s">
        <v>105</v>
      </c>
      <c r="D56" s="85" t="s">
        <v>43</v>
      </c>
      <c r="E56" s="86">
        <v>93</v>
      </c>
      <c r="F56" s="87"/>
      <c r="G56" s="88">
        <f t="shared" si="3"/>
        <v>0</v>
      </c>
    </row>
    <row r="57" spans="1:7" ht="25.5">
      <c r="B57" s="90" t="s">
        <v>162</v>
      </c>
      <c r="C57" s="95" t="s">
        <v>106</v>
      </c>
      <c r="D57" s="85" t="s">
        <v>43</v>
      </c>
      <c r="E57" s="86">
        <v>9</v>
      </c>
      <c r="F57" s="87"/>
      <c r="G57" s="88">
        <f t="shared" si="3"/>
        <v>0</v>
      </c>
    </row>
    <row r="58" spans="1:7" ht="25.5">
      <c r="B58" s="90" t="s">
        <v>163</v>
      </c>
      <c r="C58" s="127" t="s">
        <v>107</v>
      </c>
      <c r="D58" s="85" t="s">
        <v>43</v>
      </c>
      <c r="E58" s="86">
        <v>2</v>
      </c>
      <c r="F58" s="87"/>
      <c r="G58" s="88">
        <f t="shared" si="3"/>
        <v>0</v>
      </c>
    </row>
    <row r="59" spans="1:7">
      <c r="B59" s="90" t="s">
        <v>297</v>
      </c>
      <c r="C59" s="95" t="s">
        <v>108</v>
      </c>
      <c r="D59" s="85" t="s">
        <v>43</v>
      </c>
      <c r="E59" s="86">
        <v>14</v>
      </c>
      <c r="F59" s="87"/>
      <c r="G59" s="88">
        <f t="shared" si="3"/>
        <v>0</v>
      </c>
    </row>
    <row r="60" spans="1:7" ht="76.5">
      <c r="B60" s="90" t="s">
        <v>164</v>
      </c>
      <c r="C60" s="122" t="s">
        <v>298</v>
      </c>
      <c r="D60" s="93" t="s">
        <v>43</v>
      </c>
      <c r="E60" s="86">
        <v>4</v>
      </c>
      <c r="F60" s="94"/>
      <c r="G60" s="88">
        <f t="shared" si="3"/>
        <v>0</v>
      </c>
    </row>
    <row r="61" spans="1:7" ht="63.75">
      <c r="B61" s="90" t="s">
        <v>299</v>
      </c>
      <c r="C61" s="122" t="s">
        <v>300</v>
      </c>
      <c r="D61" s="93" t="s">
        <v>43</v>
      </c>
      <c r="E61" s="86">
        <v>16</v>
      </c>
      <c r="F61" s="94"/>
      <c r="G61" s="88">
        <f t="shared" si="3"/>
        <v>0</v>
      </c>
    </row>
    <row r="62" spans="1:7" ht="38.25">
      <c r="B62" s="90" t="s">
        <v>301</v>
      </c>
      <c r="C62" s="111" t="s">
        <v>302</v>
      </c>
      <c r="D62" s="93" t="s">
        <v>158</v>
      </c>
      <c r="E62" s="86">
        <v>20</v>
      </c>
      <c r="F62" s="94"/>
      <c r="G62" s="88">
        <f t="shared" si="3"/>
        <v>0</v>
      </c>
    </row>
    <row r="63" spans="1:7" ht="51">
      <c r="A63" s="128"/>
      <c r="B63" s="90" t="s">
        <v>165</v>
      </c>
      <c r="C63" s="122" t="s">
        <v>303</v>
      </c>
      <c r="D63" s="93" t="s">
        <v>43</v>
      </c>
      <c r="E63" s="86">
        <v>20</v>
      </c>
      <c r="F63" s="94"/>
      <c r="G63" s="88">
        <f t="shared" si="3"/>
        <v>0</v>
      </c>
    </row>
    <row r="64" spans="1:7" ht="38.25">
      <c r="A64" s="128"/>
      <c r="B64" s="90" t="s">
        <v>304</v>
      </c>
      <c r="C64" s="91" t="s">
        <v>109</v>
      </c>
      <c r="D64" s="85" t="s">
        <v>41</v>
      </c>
      <c r="E64" s="86">
        <v>290</v>
      </c>
      <c r="F64" s="87"/>
      <c r="G64" s="88">
        <f t="shared" si="3"/>
        <v>0</v>
      </c>
    </row>
    <row r="65" spans="1:7" s="40" customFormat="1" ht="51">
      <c r="A65" s="1"/>
      <c r="B65" s="90" t="s">
        <v>305</v>
      </c>
      <c r="C65" s="91" t="s">
        <v>110</v>
      </c>
      <c r="D65" s="85" t="s">
        <v>41</v>
      </c>
      <c r="E65" s="86">
        <v>290</v>
      </c>
      <c r="F65" s="87"/>
      <c r="G65" s="88">
        <f t="shared" si="3"/>
        <v>0</v>
      </c>
    </row>
    <row r="66" spans="1:7" ht="25.5">
      <c r="B66" s="90" t="s">
        <v>166</v>
      </c>
      <c r="C66" s="91" t="s">
        <v>111</v>
      </c>
      <c r="D66" s="85" t="s">
        <v>41</v>
      </c>
      <c r="E66" s="86">
        <v>290</v>
      </c>
      <c r="F66" s="87"/>
      <c r="G66" s="88">
        <f t="shared" si="3"/>
        <v>0</v>
      </c>
    </row>
    <row r="67" spans="1:7" ht="25.5">
      <c r="B67" s="90" t="s">
        <v>167</v>
      </c>
      <c r="C67" s="95" t="s">
        <v>112</v>
      </c>
      <c r="D67" s="85" t="s">
        <v>43</v>
      </c>
      <c r="E67" s="86">
        <v>6</v>
      </c>
      <c r="F67" s="87"/>
      <c r="G67" s="88">
        <f t="shared" si="3"/>
        <v>0</v>
      </c>
    </row>
    <row r="68" spans="1:7" ht="45.75" customHeight="1">
      <c r="B68" s="90" t="s">
        <v>168</v>
      </c>
      <c r="C68" s="95" t="s">
        <v>370</v>
      </c>
      <c r="D68" s="85"/>
      <c r="E68" s="86"/>
      <c r="F68" s="87"/>
      <c r="G68" s="88">
        <f>SUM(G54:G67)*0.1</f>
        <v>0</v>
      </c>
    </row>
    <row r="69" spans="1:7">
      <c r="B69" s="100"/>
      <c r="C69" s="101" t="s">
        <v>17</v>
      </c>
      <c r="D69" s="80"/>
      <c r="E69" s="102"/>
      <c r="F69" s="103" t="s">
        <v>113</v>
      </c>
      <c r="G69" s="103">
        <f>SUM(G54:G68)</f>
        <v>0</v>
      </c>
    </row>
    <row r="70" spans="1:7">
      <c r="B70" s="100"/>
      <c r="F70" s="99"/>
    </row>
    <row r="71" spans="1:7">
      <c r="A71" s="34" t="s">
        <v>306</v>
      </c>
      <c r="B71" s="8"/>
      <c r="C71" s="101"/>
      <c r="D71" s="80"/>
      <c r="E71" s="102"/>
      <c r="F71" s="103"/>
      <c r="G71" s="103"/>
    </row>
    <row r="72" spans="1:7">
      <c r="A72" s="159" t="s">
        <v>307</v>
      </c>
      <c r="B72" s="126"/>
      <c r="C72" s="101"/>
      <c r="D72" s="80"/>
      <c r="E72" s="102"/>
      <c r="F72" s="103"/>
      <c r="G72" s="103"/>
    </row>
    <row r="73" spans="1:7" ht="24.75" customHeight="1">
      <c r="A73" s="54" t="s">
        <v>114</v>
      </c>
      <c r="B73" s="159"/>
      <c r="C73" s="159"/>
      <c r="D73" s="159"/>
      <c r="E73" s="159"/>
      <c r="F73" s="159"/>
      <c r="G73" s="159"/>
    </row>
    <row r="74" spans="1:7">
      <c r="A74" s="34"/>
      <c r="B74" s="160"/>
      <c r="C74" s="160"/>
      <c r="D74" s="160"/>
      <c r="E74" s="160"/>
      <c r="F74" s="160"/>
      <c r="G74" s="160"/>
    </row>
    <row r="75" spans="1:7">
      <c r="A75" s="34" t="s">
        <v>115</v>
      </c>
      <c r="B75" s="8"/>
      <c r="C75" s="79" t="s">
        <v>32</v>
      </c>
      <c r="D75" s="80" t="s">
        <v>33</v>
      </c>
      <c r="E75" s="81" t="s">
        <v>34</v>
      </c>
      <c r="F75" s="82" t="s">
        <v>35</v>
      </c>
      <c r="G75" s="82" t="s">
        <v>36</v>
      </c>
    </row>
    <row r="76" spans="1:7">
      <c r="A76" s="34"/>
      <c r="B76" s="8"/>
      <c r="C76" s="79"/>
      <c r="D76" s="80"/>
      <c r="E76" s="81"/>
      <c r="F76" s="82"/>
      <c r="G76" s="82"/>
    </row>
    <row r="77" spans="1:7">
      <c r="A77" s="34"/>
      <c r="B77" s="129"/>
      <c r="C77" s="95" t="s">
        <v>116</v>
      </c>
      <c r="D77" s="130" t="s">
        <v>308</v>
      </c>
      <c r="E77" s="131">
        <v>105</v>
      </c>
      <c r="F77" s="87"/>
      <c r="G77" s="133">
        <f>E77*F77</f>
        <v>0</v>
      </c>
    </row>
    <row r="78" spans="1:7">
      <c r="A78" s="34"/>
      <c r="B78" s="8"/>
      <c r="C78" s="95" t="s">
        <v>117</v>
      </c>
      <c r="D78" s="130" t="s">
        <v>308</v>
      </c>
      <c r="E78" s="131">
        <v>7</v>
      </c>
      <c r="F78" s="87"/>
      <c r="G78" s="133">
        <f>E78*F78</f>
        <v>0</v>
      </c>
    </row>
    <row r="79" spans="1:7">
      <c r="A79" s="34" t="s">
        <v>309</v>
      </c>
      <c r="B79" s="8"/>
      <c r="C79" s="95" t="s">
        <v>118</v>
      </c>
      <c r="D79" s="130" t="s">
        <v>43</v>
      </c>
      <c r="E79" s="131">
        <v>3</v>
      </c>
      <c r="F79" s="87"/>
      <c r="G79" s="133">
        <f>E79*F79</f>
        <v>0</v>
      </c>
    </row>
    <row r="80" spans="1:7">
      <c r="A80" s="34"/>
      <c r="B80" s="8"/>
      <c r="C80" s="134"/>
      <c r="D80" s="135"/>
      <c r="E80" s="136"/>
      <c r="F80" s="137"/>
      <c r="G80" s="138"/>
    </row>
    <row r="81" spans="1:7">
      <c r="A81"/>
      <c r="B81" s="8"/>
      <c r="C81" s="134"/>
      <c r="D81" s="135"/>
      <c r="E81" s="136"/>
      <c r="F81" s="137"/>
      <c r="G81" s="138"/>
    </row>
    <row r="82" spans="1:7">
      <c r="A82"/>
      <c r="B82" s="8"/>
      <c r="C82" s="95" t="s">
        <v>119</v>
      </c>
      <c r="D82" s="85" t="s">
        <v>41</v>
      </c>
      <c r="E82" s="139">
        <v>175</v>
      </c>
      <c r="F82" s="87"/>
      <c r="G82" s="140">
        <f>E82*F82</f>
        <v>0</v>
      </c>
    </row>
    <row r="83" spans="1:7">
      <c r="A83" s="34" t="s">
        <v>121</v>
      </c>
      <c r="B83" s="8"/>
      <c r="C83" s="95" t="s">
        <v>120</v>
      </c>
      <c r="D83" s="85" t="s">
        <v>41</v>
      </c>
      <c r="E83" s="139">
        <v>10</v>
      </c>
      <c r="F83" s="87"/>
      <c r="G83" s="140">
        <f>E83*F83</f>
        <v>0</v>
      </c>
    </row>
    <row r="84" spans="1:7">
      <c r="A84" s="34"/>
      <c r="B84" s="126"/>
      <c r="D84" s="80"/>
      <c r="E84" s="141"/>
      <c r="F84" s="142"/>
      <c r="G84" s="143"/>
    </row>
    <row r="85" spans="1:7" ht="38.25">
      <c r="A85" s="34"/>
      <c r="B85" s="126"/>
      <c r="C85" s="3" t="s">
        <v>122</v>
      </c>
      <c r="D85" s="80"/>
      <c r="E85" s="141"/>
      <c r="F85" s="142"/>
      <c r="G85" s="143"/>
    </row>
    <row r="86" spans="1:7">
      <c r="A86" s="34"/>
      <c r="B86" s="126"/>
      <c r="D86" s="80"/>
      <c r="E86" s="141"/>
      <c r="F86" s="142"/>
      <c r="G86" s="143"/>
    </row>
    <row r="87" spans="1:7">
      <c r="A87" s="34"/>
      <c r="B87" s="126"/>
      <c r="C87" s="144" t="s">
        <v>123</v>
      </c>
      <c r="D87" s="144" t="s">
        <v>43</v>
      </c>
      <c r="E87" s="139">
        <v>1</v>
      </c>
      <c r="F87" s="87"/>
      <c r="G87" s="87">
        <f>E87*F87</f>
        <v>0</v>
      </c>
    </row>
    <row r="88" spans="1:7">
      <c r="A88" s="34"/>
      <c r="B88" s="126"/>
      <c r="C88" s="144" t="s">
        <v>124</v>
      </c>
      <c r="D88" s="144" t="s">
        <v>43</v>
      </c>
      <c r="E88" s="139">
        <v>1</v>
      </c>
      <c r="F88" s="87"/>
      <c r="G88" s="87">
        <f t="shared" ref="G88:G97" si="4">E88*F88</f>
        <v>0</v>
      </c>
    </row>
    <row r="89" spans="1:7">
      <c r="A89" s="34"/>
      <c r="B89" s="126"/>
      <c r="C89" s="144" t="s">
        <v>125</v>
      </c>
      <c r="D89" s="144" t="s">
        <v>43</v>
      </c>
      <c r="E89" s="139">
        <v>2</v>
      </c>
      <c r="F89" s="87"/>
      <c r="G89" s="87">
        <f t="shared" si="4"/>
        <v>0</v>
      </c>
    </row>
    <row r="90" spans="1:7">
      <c r="A90" s="34"/>
      <c r="B90" s="126"/>
      <c r="C90" s="144" t="s">
        <v>126</v>
      </c>
      <c r="D90" s="144" t="s">
        <v>43</v>
      </c>
      <c r="E90" s="139">
        <v>2</v>
      </c>
      <c r="F90" s="87"/>
      <c r="G90" s="87">
        <f t="shared" si="4"/>
        <v>0</v>
      </c>
    </row>
    <row r="91" spans="1:7">
      <c r="A91" s="34"/>
      <c r="B91" s="126"/>
      <c r="C91" s="144" t="s">
        <v>127</v>
      </c>
      <c r="D91" s="144" t="s">
        <v>43</v>
      </c>
      <c r="E91" s="139">
        <v>3</v>
      </c>
      <c r="F91" s="87"/>
      <c r="G91" s="87">
        <f t="shared" si="4"/>
        <v>0</v>
      </c>
    </row>
    <row r="92" spans="1:7">
      <c r="A92" s="34"/>
      <c r="B92" s="126"/>
      <c r="C92" s="144" t="s">
        <v>128</v>
      </c>
      <c r="D92" s="144" t="s">
        <v>43</v>
      </c>
      <c r="E92" s="139">
        <v>2</v>
      </c>
      <c r="F92" s="87"/>
      <c r="G92" s="87">
        <f t="shared" si="4"/>
        <v>0</v>
      </c>
    </row>
    <row r="93" spans="1:7">
      <c r="A93" s="34"/>
      <c r="B93" s="126"/>
      <c r="C93" s="144" t="s">
        <v>129</v>
      </c>
      <c r="D93" s="144" t="s">
        <v>43</v>
      </c>
      <c r="E93" s="139">
        <v>2</v>
      </c>
      <c r="F93" s="87"/>
      <c r="G93" s="87">
        <f t="shared" si="4"/>
        <v>0</v>
      </c>
    </row>
    <row r="94" spans="1:7">
      <c r="A94" s="34"/>
      <c r="B94" s="126"/>
      <c r="C94" s="144" t="s">
        <v>130</v>
      </c>
      <c r="D94" s="144" t="s">
        <v>43</v>
      </c>
      <c r="E94" s="139">
        <v>1</v>
      </c>
      <c r="F94" s="87"/>
      <c r="G94" s="87">
        <f t="shared" si="4"/>
        <v>0</v>
      </c>
    </row>
    <row r="95" spans="1:7">
      <c r="A95" s="34"/>
      <c r="B95" s="126"/>
      <c r="C95" s="95" t="s">
        <v>131</v>
      </c>
      <c r="D95" s="85" t="s">
        <v>43</v>
      </c>
      <c r="E95" s="139">
        <v>2</v>
      </c>
      <c r="F95" s="87"/>
      <c r="G95" s="87">
        <f t="shared" si="4"/>
        <v>0</v>
      </c>
    </row>
    <row r="96" spans="1:7">
      <c r="A96" s="34"/>
      <c r="B96" s="126"/>
      <c r="C96" s="95" t="s">
        <v>132</v>
      </c>
      <c r="D96" s="85" t="s">
        <v>43</v>
      </c>
      <c r="E96" s="139">
        <v>2</v>
      </c>
      <c r="F96" s="87"/>
      <c r="G96" s="87">
        <f t="shared" si="4"/>
        <v>0</v>
      </c>
    </row>
    <row r="97" spans="1:7">
      <c r="A97" s="34"/>
      <c r="B97" s="126"/>
      <c r="C97" s="95" t="s">
        <v>133</v>
      </c>
      <c r="D97" s="85" t="s">
        <v>43</v>
      </c>
      <c r="E97" s="139">
        <v>2</v>
      </c>
      <c r="F97" s="87"/>
      <c r="G97" s="87">
        <f t="shared" si="4"/>
        <v>0</v>
      </c>
    </row>
    <row r="98" spans="1:7">
      <c r="A98" s="34"/>
      <c r="B98" s="126"/>
      <c r="C98" s="144" t="s">
        <v>134</v>
      </c>
      <c r="D98" s="144" t="s">
        <v>43</v>
      </c>
      <c r="E98" s="139">
        <v>2</v>
      </c>
      <c r="F98" s="87"/>
      <c r="G98" s="87">
        <f>E98*F98</f>
        <v>0</v>
      </c>
    </row>
    <row r="99" spans="1:7">
      <c r="A99" s="34" t="s">
        <v>135</v>
      </c>
      <c r="B99" s="126"/>
      <c r="C99" s="146"/>
      <c r="D99" s="147"/>
      <c r="E99" s="148"/>
      <c r="F99" s="132"/>
      <c r="G99" s="132"/>
    </row>
    <row r="100" spans="1:7">
      <c r="A100" s="34"/>
      <c r="B100" s="126"/>
      <c r="D100" s="80"/>
      <c r="E100" s="141" t="s">
        <v>6</v>
      </c>
      <c r="F100" s="142"/>
      <c r="G100" s="142"/>
    </row>
    <row r="101" spans="1:7" ht="25.5">
      <c r="A101" s="34"/>
      <c r="B101" s="126"/>
      <c r="C101" s="95" t="s">
        <v>136</v>
      </c>
      <c r="D101" s="130" t="s">
        <v>43</v>
      </c>
      <c r="E101" s="139">
        <v>1</v>
      </c>
      <c r="F101" s="87"/>
      <c r="G101" s="87">
        <f>E101*F101</f>
        <v>0</v>
      </c>
    </row>
    <row r="102" spans="1:7" ht="38.25">
      <c r="A102" s="150"/>
      <c r="B102" s="126"/>
      <c r="C102" s="149" t="s">
        <v>310</v>
      </c>
      <c r="D102" s="130" t="s">
        <v>43</v>
      </c>
      <c r="E102" s="139">
        <v>1</v>
      </c>
      <c r="F102" s="87"/>
      <c r="G102" s="87">
        <f t="shared" ref="G102:G107" si="5">E102*F102</f>
        <v>0</v>
      </c>
    </row>
    <row r="103" spans="1:7" ht="39.75">
      <c r="A103" s="150"/>
      <c r="B103" s="100"/>
      <c r="C103" s="151" t="s">
        <v>137</v>
      </c>
      <c r="D103" s="147" t="s">
        <v>43</v>
      </c>
      <c r="E103" s="139">
        <v>2</v>
      </c>
      <c r="F103" s="87"/>
      <c r="G103" s="87">
        <f t="shared" si="5"/>
        <v>0</v>
      </c>
    </row>
    <row r="104" spans="1:7" ht="39.75">
      <c r="A104" s="150"/>
      <c r="B104" s="100"/>
      <c r="C104" s="151" t="s">
        <v>138</v>
      </c>
      <c r="D104" s="147" t="s">
        <v>43</v>
      </c>
      <c r="E104" s="139">
        <v>3</v>
      </c>
      <c r="F104" s="87"/>
      <c r="G104" s="87">
        <f t="shared" si="5"/>
        <v>0</v>
      </c>
    </row>
    <row r="105" spans="1:7" ht="51">
      <c r="A105" s="150"/>
      <c r="B105" s="100"/>
      <c r="C105" s="122" t="s">
        <v>311</v>
      </c>
      <c r="D105" s="93" t="s">
        <v>43</v>
      </c>
      <c r="E105" s="139">
        <v>4</v>
      </c>
      <c r="F105" s="87"/>
      <c r="G105" s="87">
        <f t="shared" si="5"/>
        <v>0</v>
      </c>
    </row>
    <row r="106" spans="1:7" ht="51">
      <c r="A106" s="150"/>
      <c r="B106" s="100"/>
      <c r="C106" s="122" t="s">
        <v>312</v>
      </c>
      <c r="D106" s="93" t="s">
        <v>43</v>
      </c>
      <c r="E106" s="139">
        <v>16</v>
      </c>
      <c r="F106" s="87"/>
      <c r="G106" s="87">
        <f t="shared" si="5"/>
        <v>0</v>
      </c>
    </row>
    <row r="107" spans="1:7" ht="38.25">
      <c r="A107" s="150"/>
      <c r="B107" s="100"/>
      <c r="C107" s="122" t="s">
        <v>313</v>
      </c>
      <c r="D107" s="93" t="s">
        <v>43</v>
      </c>
      <c r="E107" s="139">
        <v>20</v>
      </c>
      <c r="F107" s="87"/>
      <c r="G107" s="87">
        <f t="shared" si="5"/>
        <v>0</v>
      </c>
    </row>
    <row r="108" spans="1:7" ht="39.75">
      <c r="A108" s="150"/>
      <c r="B108" s="100"/>
      <c r="C108" s="151" t="s">
        <v>139</v>
      </c>
      <c r="D108" s="147" t="s">
        <v>43</v>
      </c>
      <c r="E108" s="139">
        <v>4</v>
      </c>
      <c r="F108" s="87"/>
      <c r="G108" s="87">
        <f>E108*F108</f>
        <v>0</v>
      </c>
    </row>
    <row r="109" spans="1:7">
      <c r="A109" s="150"/>
      <c r="B109" s="100"/>
      <c r="E109" s="152"/>
      <c r="F109" s="99"/>
      <c r="G109" s="99"/>
    </row>
    <row r="110" spans="1:7">
      <c r="A110" s="34" t="s">
        <v>140</v>
      </c>
      <c r="B110" s="100"/>
      <c r="C110" s="151" t="s">
        <v>141</v>
      </c>
      <c r="D110" s="147" t="s">
        <v>43</v>
      </c>
      <c r="E110" s="139">
        <v>4</v>
      </c>
      <c r="F110" s="87"/>
      <c r="G110" s="87">
        <f>E110*F110</f>
        <v>0</v>
      </c>
    </row>
    <row r="111" spans="1:7" s="40" customFormat="1">
      <c r="A111" s="34"/>
      <c r="B111" s="100"/>
      <c r="C111" s="153" t="s">
        <v>314</v>
      </c>
      <c r="D111" s="147" t="s">
        <v>43</v>
      </c>
      <c r="E111" s="139">
        <v>4</v>
      </c>
      <c r="F111" s="87"/>
      <c r="G111" s="87">
        <f>E111*F111</f>
        <v>0</v>
      </c>
    </row>
    <row r="112" spans="1:7" s="40" customFormat="1">
      <c r="A112" s="34"/>
      <c r="B112" s="100"/>
      <c r="C112" s="153" t="s">
        <v>315</v>
      </c>
      <c r="D112" s="147" t="s">
        <v>43</v>
      </c>
      <c r="E112" s="139">
        <v>10</v>
      </c>
      <c r="F112" s="87"/>
      <c r="G112" s="87">
        <f>E112*F112</f>
        <v>0</v>
      </c>
    </row>
    <row r="113" spans="1:7">
      <c r="A113" s="34"/>
      <c r="B113" s="100"/>
      <c r="C113" s="154"/>
      <c r="D113" s="155"/>
      <c r="E113" s="156"/>
      <c r="F113" s="157"/>
      <c r="G113" s="158"/>
    </row>
    <row r="114" spans="1:7">
      <c r="A114" s="34"/>
      <c r="B114" s="100"/>
      <c r="F114" s="99"/>
    </row>
    <row r="115" spans="1:7" ht="25.5">
      <c r="A115" s="34" t="s">
        <v>142</v>
      </c>
      <c r="B115" s="100" t="s">
        <v>6</v>
      </c>
      <c r="C115" s="95" t="s">
        <v>369</v>
      </c>
      <c r="D115" s="85" t="s">
        <v>6</v>
      </c>
      <c r="E115" s="145"/>
      <c r="F115" s="88"/>
      <c r="G115" s="88">
        <f>SUM(G77:G112)*0.05</f>
        <v>0</v>
      </c>
    </row>
    <row r="116" spans="1:7" ht="38.25">
      <c r="B116" s="100" t="s">
        <v>6</v>
      </c>
      <c r="C116" s="95" t="s">
        <v>368</v>
      </c>
      <c r="D116" s="85"/>
      <c r="E116" s="86"/>
      <c r="F116" s="88"/>
      <c r="G116" s="88">
        <f>SUM(G77:G112)*0.1</f>
        <v>0</v>
      </c>
    </row>
    <row r="117" spans="1:7">
      <c r="B117" s="100"/>
      <c r="C117" s="101" t="s">
        <v>143</v>
      </c>
      <c r="D117" s="80"/>
      <c r="E117" s="102"/>
      <c r="F117" s="103" t="s">
        <v>113</v>
      </c>
      <c r="G117" s="103">
        <f>SUM(G77:G116)</f>
        <v>0</v>
      </c>
    </row>
    <row r="118" spans="1:7">
      <c r="A118" s="34"/>
      <c r="B118" s="100"/>
      <c r="C118" s="100"/>
      <c r="D118" s="100"/>
      <c r="E118" s="100"/>
      <c r="F118" s="100"/>
      <c r="G118" s="100"/>
    </row>
    <row r="119" spans="1:7">
      <c r="A119" s="34"/>
      <c r="B119" s="100"/>
      <c r="C119" s="101"/>
      <c r="D119" s="80"/>
      <c r="E119" s="102"/>
      <c r="F119" s="103"/>
      <c r="G119" s="103"/>
    </row>
    <row r="120" spans="1:7">
      <c r="A120" s="34"/>
      <c r="B120" s="126"/>
      <c r="C120" s="83"/>
      <c r="D120" s="80"/>
      <c r="E120" s="102"/>
      <c r="F120" s="103"/>
      <c r="G120" s="103"/>
    </row>
    <row r="121" spans="1:7">
      <c r="A121" s="34"/>
      <c r="C121" s="101"/>
    </row>
    <row r="148" spans="1:7" s="40" customFormat="1">
      <c r="A148" s="1"/>
      <c r="B148" s="2"/>
      <c r="C148" s="3"/>
      <c r="D148" s="4"/>
      <c r="E148" s="77"/>
      <c r="F148" s="6"/>
      <c r="G148" s="6"/>
    </row>
    <row r="156" spans="1:7" s="40" customFormat="1">
      <c r="A156" s="1"/>
      <c r="B156" s="2"/>
      <c r="C156" s="3"/>
      <c r="D156" s="4"/>
      <c r="E156" s="77"/>
      <c r="F156" s="6"/>
      <c r="G156" s="6"/>
    </row>
    <row r="157" spans="1:7" s="40" customFormat="1">
      <c r="A157" s="1"/>
      <c r="B157" s="2"/>
      <c r="C157" s="3"/>
      <c r="D157" s="4"/>
      <c r="E157" s="77"/>
      <c r="F157" s="6"/>
      <c r="G157" s="6"/>
    </row>
    <row r="158" spans="1:7" s="40" customFormat="1">
      <c r="A158" s="1"/>
      <c r="B158" s="2"/>
      <c r="C158" s="3"/>
      <c r="D158" s="4"/>
      <c r="E158" s="77"/>
      <c r="F158" s="6"/>
      <c r="G158" s="6"/>
    </row>
    <row r="159" spans="1:7" s="40" customFormat="1">
      <c r="A159" s="1"/>
      <c r="B159" s="2"/>
      <c r="C159" s="3"/>
      <c r="D159" s="4"/>
      <c r="E159" s="77"/>
      <c r="F159" s="6"/>
      <c r="G159" s="6"/>
    </row>
    <row r="160" spans="1:7" s="40" customFormat="1">
      <c r="A160" s="1"/>
      <c r="B160" s="2"/>
      <c r="C160" s="3"/>
      <c r="D160" s="4"/>
      <c r="E160" s="77"/>
      <c r="F160" s="6"/>
      <c r="G160" s="6"/>
    </row>
    <row r="161" spans="1:7" s="40" customFormat="1">
      <c r="A161" s="1"/>
      <c r="B161" s="2"/>
      <c r="C161" s="3"/>
      <c r="D161" s="4"/>
      <c r="E161" s="77"/>
      <c r="F161" s="6"/>
      <c r="G161" s="6"/>
    </row>
    <row r="162" spans="1:7" s="40" customFormat="1">
      <c r="A162" s="1"/>
      <c r="B162" s="2"/>
      <c r="C162" s="3"/>
      <c r="D162" s="4"/>
      <c r="E162" s="77"/>
      <c r="F162" s="6"/>
      <c r="G162" s="6"/>
    </row>
    <row r="163" spans="1:7" s="40" customFormat="1">
      <c r="A163" s="1"/>
      <c r="B163" s="2"/>
      <c r="C163" s="3"/>
      <c r="D163" s="4"/>
      <c r="E163" s="77"/>
      <c r="F163" s="6"/>
      <c r="G163" s="6"/>
    </row>
    <row r="164" spans="1:7" s="40" customFormat="1">
      <c r="A164" s="1"/>
      <c r="B164" s="2"/>
      <c r="C164" s="3"/>
      <c r="D164" s="4"/>
      <c r="E164" s="77"/>
      <c r="F164" s="6"/>
      <c r="G164" s="6"/>
    </row>
  </sheetData>
  <mergeCells count="2">
    <mergeCell ref="A5:G5"/>
    <mergeCell ref="B49:C49"/>
  </mergeCells>
  <pageMargins left="0.74791666666666701" right="0.23611111111111099" top="0.51180555555555496" bottom="0.55069444444444404" header="0.51180555555555496" footer="0.23611111111111099"/>
  <pageSetup paperSize="9" firstPageNumber="0" orientation="portrait" horizontalDpi="300" verticalDpi="300" r:id="rId1"/>
  <headerFooter>
    <oddFooter>&amp;R&amp;P/&amp;N</oddFooter>
  </headerFooter>
  <rowBreaks count="3" manualBreakCount="3">
    <brk id="49" max="16383" man="1"/>
    <brk id="65" max="16383" man="1"/>
    <brk id="1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4"/>
  <sheetViews>
    <sheetView zoomScaleNormal="100" workbookViewId="0"/>
  </sheetViews>
  <sheetFormatPr defaultColWidth="8.7109375" defaultRowHeight="12.75"/>
  <cols>
    <col min="1" max="8" width="8.7109375" style="56"/>
    <col min="9" max="9" width="11.5703125" style="56" customWidth="1"/>
  </cols>
  <sheetData>
    <row r="1" spans="1:9">
      <c r="A1" s="58" t="s">
        <v>383</v>
      </c>
    </row>
    <row r="2" spans="1:9">
      <c r="A2" s="162"/>
      <c r="B2" s="162"/>
      <c r="C2" s="162"/>
      <c r="D2" s="162"/>
      <c r="E2" s="162"/>
      <c r="F2" s="163"/>
      <c r="G2" s="163"/>
      <c r="H2" s="163"/>
      <c r="I2" s="163"/>
    </row>
    <row r="3" spans="1:9">
      <c r="A3" s="323" t="s">
        <v>144</v>
      </c>
      <c r="B3" s="323"/>
      <c r="C3" s="323"/>
      <c r="D3" s="323"/>
      <c r="E3" s="323"/>
      <c r="F3" s="323"/>
      <c r="G3" s="323"/>
      <c r="H3" s="323"/>
      <c r="I3" s="323"/>
    </row>
    <row r="4" spans="1:9">
      <c r="A4" s="164" t="s">
        <v>6</v>
      </c>
      <c r="B4" s="162"/>
      <c r="C4" s="162"/>
      <c r="D4" s="162"/>
      <c r="E4" s="162"/>
      <c r="F4" s="165"/>
      <c r="G4" s="166"/>
      <c r="H4" s="167"/>
      <c r="I4" s="168"/>
    </row>
    <row r="5" spans="1:9" ht="12.75" customHeight="1">
      <c r="A5" s="169"/>
      <c r="B5" s="162"/>
      <c r="C5" s="324" t="s">
        <v>145</v>
      </c>
      <c r="D5" s="324"/>
      <c r="E5" s="324"/>
      <c r="F5" s="324"/>
      <c r="G5" s="324"/>
      <c r="H5" s="170" t="s">
        <v>146</v>
      </c>
      <c r="I5" s="171">
        <f>I27</f>
        <v>0</v>
      </c>
    </row>
    <row r="6" spans="1:9">
      <c r="A6" s="172"/>
      <c r="B6" s="162"/>
      <c r="C6" s="325"/>
      <c r="D6" s="325"/>
      <c r="E6" s="325"/>
      <c r="F6" s="325"/>
      <c r="G6" s="325"/>
      <c r="H6" s="325"/>
      <c r="I6" s="325"/>
    </row>
    <row r="7" spans="1:9">
      <c r="A7" s="164"/>
      <c r="B7" s="162"/>
      <c r="C7" s="162"/>
      <c r="D7" s="162"/>
      <c r="E7" s="173"/>
      <c r="F7" s="166"/>
      <c r="G7" s="167"/>
      <c r="H7" s="170"/>
      <c r="I7" s="171"/>
    </row>
    <row r="8" spans="1:9">
      <c r="A8" s="172"/>
      <c r="B8" s="162"/>
      <c r="C8" s="162"/>
      <c r="D8" s="162"/>
      <c r="E8" s="173"/>
      <c r="F8" s="166"/>
      <c r="G8" s="167"/>
      <c r="H8" s="168"/>
      <c r="I8" s="174"/>
    </row>
    <row r="9" spans="1:9">
      <c r="A9" s="162"/>
      <c r="B9" s="162"/>
      <c r="C9" s="162"/>
      <c r="D9" s="162"/>
      <c r="E9" s="173"/>
      <c r="F9" s="166"/>
      <c r="G9" s="175" t="s">
        <v>147</v>
      </c>
      <c r="H9" s="168"/>
      <c r="I9" s="171">
        <f>SUM(I5:I7)</f>
        <v>0</v>
      </c>
    </row>
    <row r="10" spans="1:9">
      <c r="A10" s="164"/>
      <c r="B10" s="162"/>
      <c r="C10" s="162"/>
      <c r="D10" s="162"/>
      <c r="E10" s="173"/>
      <c r="F10" s="166"/>
      <c r="G10" s="167"/>
      <c r="H10" s="168"/>
      <c r="I10" s="171"/>
    </row>
    <row r="11" spans="1:9">
      <c r="A11" s="176"/>
      <c r="B11" s="177"/>
      <c r="C11" s="177"/>
      <c r="D11" s="177"/>
      <c r="E11" s="178"/>
      <c r="F11" s="179"/>
      <c r="G11" s="180"/>
      <c r="H11" s="174"/>
      <c r="I11" s="174"/>
    </row>
    <row r="12" spans="1:9">
      <c r="A12" s="172"/>
      <c r="B12" s="162"/>
      <c r="C12" s="162"/>
      <c r="D12" s="162"/>
      <c r="E12" s="162"/>
      <c r="F12" s="166"/>
      <c r="G12" s="165" t="s">
        <v>148</v>
      </c>
      <c r="H12" s="170" t="s">
        <v>146</v>
      </c>
      <c r="I12" s="168">
        <f>SUM(I9)*0.22</f>
        <v>0</v>
      </c>
    </row>
    <row r="13" spans="1:9">
      <c r="A13" s="172"/>
      <c r="B13" s="162"/>
      <c r="C13" s="162"/>
      <c r="D13" s="162"/>
      <c r="E13" s="173"/>
      <c r="F13" s="166"/>
      <c r="G13" s="167"/>
      <c r="H13" s="181"/>
      <c r="I13" s="174"/>
    </row>
    <row r="14" spans="1:9" ht="12.75" customHeight="1">
      <c r="A14" s="182"/>
      <c r="B14" s="182"/>
      <c r="C14" s="182"/>
      <c r="D14" s="182"/>
      <c r="E14" s="183" t="s">
        <v>6</v>
      </c>
      <c r="F14" s="326" t="s">
        <v>149</v>
      </c>
      <c r="G14" s="326"/>
      <c r="H14" s="170" t="s">
        <v>146</v>
      </c>
      <c r="I14" s="184">
        <f>SUM(I9:I12)</f>
        <v>0</v>
      </c>
    </row>
    <row r="15" spans="1:9">
      <c r="A15" s="172"/>
      <c r="B15" s="162"/>
      <c r="C15" s="162"/>
      <c r="D15" s="162"/>
      <c r="E15" s="185"/>
      <c r="F15" s="166"/>
      <c r="G15" s="167"/>
      <c r="H15" s="168"/>
      <c r="I15" s="168"/>
    </row>
    <row r="16" spans="1:9">
      <c r="A16" s="164"/>
      <c r="B16" s="186"/>
      <c r="C16" s="186"/>
      <c r="D16" s="186"/>
      <c r="E16" s="185"/>
      <c r="F16" s="187"/>
      <c r="G16" s="188"/>
      <c r="H16" s="170"/>
      <c r="I16" s="171"/>
    </row>
    <row r="17" spans="1:9">
      <c r="A17" s="172"/>
      <c r="B17" s="162"/>
      <c r="C17" s="162"/>
      <c r="D17" s="162"/>
      <c r="E17" s="173"/>
      <c r="F17" s="166"/>
      <c r="G17" s="167"/>
      <c r="H17" s="168"/>
      <c r="I17" s="168"/>
    </row>
    <row r="18" spans="1:9">
      <c r="A18" s="323" t="s">
        <v>150</v>
      </c>
      <c r="B18" s="323"/>
      <c r="C18" s="323"/>
      <c r="D18" s="323"/>
      <c r="E18" s="323"/>
      <c r="F18" s="323"/>
      <c r="G18" s="323"/>
      <c r="H18" s="323"/>
      <c r="I18" s="323"/>
    </row>
    <row r="19" spans="1:9">
      <c r="A19" s="172"/>
      <c r="B19" s="162"/>
      <c r="C19" s="162"/>
      <c r="D19" s="162"/>
      <c r="E19" s="173"/>
      <c r="F19" s="166"/>
      <c r="G19" s="167"/>
      <c r="H19" s="168"/>
      <c r="I19" s="168"/>
    </row>
    <row r="20" spans="1:9">
      <c r="A20" s="172"/>
      <c r="B20" s="162"/>
      <c r="C20" s="162"/>
      <c r="D20" s="162"/>
      <c r="E20" s="173"/>
      <c r="F20" s="166"/>
      <c r="G20" s="167"/>
      <c r="H20" s="168"/>
      <c r="I20" s="168"/>
    </row>
    <row r="21" spans="1:9">
      <c r="A21" s="327" t="s">
        <v>151</v>
      </c>
      <c r="B21" s="327"/>
      <c r="C21" s="305"/>
      <c r="D21" s="305"/>
      <c r="E21" s="185"/>
      <c r="F21" s="187"/>
      <c r="G21" s="188"/>
      <c r="H21" s="170" t="s">
        <v>146</v>
      </c>
      <c r="I21" s="171">
        <f>I47</f>
        <v>0</v>
      </c>
    </row>
    <row r="22" spans="1:9">
      <c r="A22" s="172"/>
      <c r="B22" s="162"/>
      <c r="C22" s="162"/>
      <c r="D22" s="162"/>
      <c r="E22" s="173"/>
      <c r="F22" s="166"/>
      <c r="G22" s="167"/>
      <c r="H22" s="168"/>
      <c r="I22" s="189"/>
    </row>
    <row r="23" spans="1:9">
      <c r="A23" s="327" t="s">
        <v>152</v>
      </c>
      <c r="B23" s="327"/>
      <c r="C23" s="305"/>
      <c r="D23" s="305"/>
      <c r="E23" s="185"/>
      <c r="F23" s="187"/>
      <c r="G23" s="188"/>
      <c r="H23" s="170" t="s">
        <v>146</v>
      </c>
      <c r="I23" s="171">
        <f>I62</f>
        <v>0</v>
      </c>
    </row>
    <row r="24" spans="1:9">
      <c r="A24" s="172"/>
      <c r="B24" s="162"/>
      <c r="C24" s="162"/>
      <c r="D24" s="162"/>
      <c r="E24" s="173"/>
      <c r="F24" s="166"/>
      <c r="G24" s="167"/>
      <c r="H24" s="168"/>
      <c r="I24" s="168"/>
    </row>
    <row r="25" spans="1:9">
      <c r="A25" s="327" t="s">
        <v>153</v>
      </c>
      <c r="B25" s="327"/>
      <c r="C25" s="305"/>
      <c r="D25" s="305"/>
      <c r="E25" s="185"/>
      <c r="F25" s="187"/>
      <c r="G25" s="188"/>
      <c r="H25" s="170" t="s">
        <v>146</v>
      </c>
      <c r="I25" s="171">
        <f>I74</f>
        <v>0</v>
      </c>
    </row>
    <row r="26" spans="1:9">
      <c r="A26" s="176"/>
      <c r="B26" s="177"/>
      <c r="C26" s="177"/>
      <c r="D26" s="177"/>
      <c r="E26" s="178"/>
      <c r="F26" s="179"/>
      <c r="G26" s="180"/>
      <c r="H26" s="174"/>
      <c r="I26" s="190"/>
    </row>
    <row r="27" spans="1:9">
      <c r="A27" s="164" t="s">
        <v>154</v>
      </c>
      <c r="B27" s="186"/>
      <c r="C27" s="186"/>
      <c r="D27" s="186"/>
      <c r="E27" s="185"/>
      <c r="F27" s="187"/>
      <c r="G27" s="188"/>
      <c r="H27" s="170" t="s">
        <v>146</v>
      </c>
      <c r="I27" s="171">
        <f>SUM(I21:I26)</f>
        <v>0</v>
      </c>
    </row>
    <row r="31" spans="1:9">
      <c r="A31" s="327" t="s">
        <v>151</v>
      </c>
      <c r="B31" s="327"/>
      <c r="C31" s="327"/>
      <c r="D31" s="327"/>
      <c r="E31" s="327"/>
      <c r="F31" s="327"/>
      <c r="G31" s="327"/>
      <c r="H31" s="327"/>
      <c r="I31" s="175"/>
    </row>
    <row r="32" spans="1:9">
      <c r="A32" s="305"/>
      <c r="B32" s="305"/>
      <c r="C32" s="305"/>
      <c r="D32" s="305"/>
      <c r="E32" s="305"/>
      <c r="F32" s="191"/>
      <c r="G32" s="191"/>
      <c r="H32" s="191"/>
      <c r="I32" s="191"/>
    </row>
    <row r="33" spans="1:9" ht="12.75" customHeight="1">
      <c r="A33" s="192" t="s">
        <v>31</v>
      </c>
      <c r="B33" s="328" t="s">
        <v>32</v>
      </c>
      <c r="C33" s="328"/>
      <c r="D33" s="328"/>
      <c r="E33" s="328"/>
      <c r="F33" s="193" t="s">
        <v>33</v>
      </c>
      <c r="G33" s="194" t="s">
        <v>34</v>
      </c>
      <c r="H33" s="195" t="s">
        <v>35</v>
      </c>
      <c r="I33" s="195" t="s">
        <v>36</v>
      </c>
    </row>
    <row r="34" spans="1:9" ht="30" customHeight="1">
      <c r="A34" s="196" t="s">
        <v>39</v>
      </c>
      <c r="B34" s="329" t="s">
        <v>316</v>
      </c>
      <c r="C34" s="329"/>
      <c r="D34" s="329"/>
      <c r="E34" s="329"/>
      <c r="F34" s="197" t="s">
        <v>43</v>
      </c>
      <c r="G34" s="198">
        <v>20</v>
      </c>
      <c r="H34" s="199"/>
      <c r="I34" s="200">
        <f t="shared" ref="I34:I45" si="0">G34*H34</f>
        <v>0</v>
      </c>
    </row>
    <row r="35" spans="1:9" ht="202.5" customHeight="1">
      <c r="A35" s="196" t="s">
        <v>42</v>
      </c>
      <c r="B35" s="321" t="s">
        <v>317</v>
      </c>
      <c r="C35" s="321"/>
      <c r="D35" s="321"/>
      <c r="E35" s="321"/>
      <c r="F35" s="197" t="s">
        <v>293</v>
      </c>
      <c r="G35" s="198">
        <v>54</v>
      </c>
      <c r="H35" s="199"/>
      <c r="I35" s="200">
        <f t="shared" si="0"/>
        <v>0</v>
      </c>
    </row>
    <row r="36" spans="1:9" ht="198" customHeight="1">
      <c r="A36" s="196" t="s">
        <v>44</v>
      </c>
      <c r="B36" s="321" t="s">
        <v>318</v>
      </c>
      <c r="C36" s="321"/>
      <c r="D36" s="321"/>
      <c r="E36" s="321"/>
      <c r="F36" s="197" t="s">
        <v>293</v>
      </c>
      <c r="G36" s="198">
        <v>50</v>
      </c>
      <c r="H36" s="199"/>
      <c r="I36" s="200">
        <f t="shared" si="0"/>
        <v>0</v>
      </c>
    </row>
    <row r="37" spans="1:9" ht="180.75" customHeight="1">
      <c r="A37" s="196" t="s">
        <v>46</v>
      </c>
      <c r="B37" s="321" t="s">
        <v>319</v>
      </c>
      <c r="C37" s="321"/>
      <c r="D37" s="321"/>
      <c r="E37" s="321"/>
      <c r="F37" s="197" t="s">
        <v>293</v>
      </c>
      <c r="G37" s="198">
        <v>60</v>
      </c>
      <c r="H37" s="199"/>
      <c r="I37" s="200">
        <f t="shared" si="0"/>
        <v>0</v>
      </c>
    </row>
    <row r="38" spans="1:9" ht="291" customHeight="1">
      <c r="A38" s="196" t="s">
        <v>47</v>
      </c>
      <c r="B38" s="321" t="s">
        <v>320</v>
      </c>
      <c r="C38" s="321"/>
      <c r="D38" s="321"/>
      <c r="E38" s="321"/>
      <c r="F38" s="197" t="s">
        <v>293</v>
      </c>
      <c r="G38" s="201">
        <v>98</v>
      </c>
      <c r="H38" s="199"/>
      <c r="I38" s="200">
        <f t="shared" si="0"/>
        <v>0</v>
      </c>
    </row>
    <row r="39" spans="1:9" ht="234" customHeight="1">
      <c r="A39" s="196" t="s">
        <v>48</v>
      </c>
      <c r="B39" s="321" t="s">
        <v>321</v>
      </c>
      <c r="C39" s="321"/>
      <c r="D39" s="321"/>
      <c r="E39" s="321"/>
      <c r="F39" s="197" t="s">
        <v>293</v>
      </c>
      <c r="G39" s="201">
        <v>80</v>
      </c>
      <c r="H39" s="199"/>
      <c r="I39" s="200">
        <f t="shared" si="0"/>
        <v>0</v>
      </c>
    </row>
    <row r="40" spans="1:9" ht="50.1" customHeight="1">
      <c r="A40" s="196" t="s">
        <v>49</v>
      </c>
      <c r="B40" s="321" t="s">
        <v>322</v>
      </c>
      <c r="C40" s="321"/>
      <c r="D40" s="321"/>
      <c r="E40" s="321"/>
      <c r="F40" s="197" t="s">
        <v>43</v>
      </c>
      <c r="G40" s="201">
        <v>20</v>
      </c>
      <c r="H40" s="199"/>
      <c r="I40" s="200">
        <f t="shared" si="0"/>
        <v>0</v>
      </c>
    </row>
    <row r="41" spans="1:9" ht="50.1" customHeight="1">
      <c r="A41" s="44" t="s">
        <v>51</v>
      </c>
      <c r="B41" s="322" t="s">
        <v>156</v>
      </c>
      <c r="C41" s="322"/>
      <c r="D41" s="322"/>
      <c r="E41" s="322"/>
      <c r="F41" s="45" t="s">
        <v>155</v>
      </c>
      <c r="G41" s="48">
        <v>21</v>
      </c>
      <c r="H41" s="46"/>
      <c r="I41" s="47">
        <f t="shared" si="0"/>
        <v>0</v>
      </c>
    </row>
    <row r="42" spans="1:9" ht="50.1" customHeight="1">
      <c r="A42" s="196" t="s">
        <v>51</v>
      </c>
      <c r="B42" s="329" t="s">
        <v>323</v>
      </c>
      <c r="C42" s="329"/>
      <c r="D42" s="329"/>
      <c r="E42" s="329"/>
      <c r="F42" s="197" t="s">
        <v>290</v>
      </c>
      <c r="G42" s="201">
        <v>20</v>
      </c>
      <c r="H42" s="199"/>
      <c r="I42" s="200">
        <f t="shared" si="0"/>
        <v>0</v>
      </c>
    </row>
    <row r="43" spans="1:9" ht="50.1" customHeight="1">
      <c r="A43" s="196" t="s">
        <v>52</v>
      </c>
      <c r="B43" s="329" t="s">
        <v>324</v>
      </c>
      <c r="C43" s="329"/>
      <c r="D43" s="329"/>
      <c r="E43" s="329"/>
      <c r="F43" s="197" t="s">
        <v>290</v>
      </c>
      <c r="G43" s="201">
        <v>20</v>
      </c>
      <c r="H43" s="199"/>
      <c r="I43" s="200">
        <f t="shared" si="0"/>
        <v>0</v>
      </c>
    </row>
    <row r="44" spans="1:9" ht="53.65" customHeight="1">
      <c r="A44" s="196" t="s">
        <v>54</v>
      </c>
      <c r="B44" s="329" t="s">
        <v>325</v>
      </c>
      <c r="C44" s="329"/>
      <c r="D44" s="329"/>
      <c r="E44" s="329"/>
      <c r="F44" s="197" t="s">
        <v>43</v>
      </c>
      <c r="G44" s="201">
        <v>5</v>
      </c>
      <c r="H44" s="199"/>
      <c r="I44" s="200">
        <f t="shared" si="0"/>
        <v>0</v>
      </c>
    </row>
    <row r="45" spans="1:9" ht="109.5" customHeight="1">
      <c r="A45" s="196" t="s">
        <v>56</v>
      </c>
      <c r="B45" s="329" t="s">
        <v>326</v>
      </c>
      <c r="C45" s="329"/>
      <c r="D45" s="329"/>
      <c r="E45" s="329"/>
      <c r="F45" s="197" t="s">
        <v>293</v>
      </c>
      <c r="G45" s="201">
        <v>330</v>
      </c>
      <c r="H45" s="199"/>
      <c r="I45" s="200">
        <f t="shared" si="0"/>
        <v>0</v>
      </c>
    </row>
    <row r="46" spans="1:9" ht="61.5" customHeight="1">
      <c r="A46" s="196" t="s">
        <v>59</v>
      </c>
      <c r="B46" s="329" t="s">
        <v>373</v>
      </c>
      <c r="C46" s="329"/>
      <c r="D46" s="329"/>
      <c r="E46" s="329"/>
      <c r="F46" s="197"/>
      <c r="G46" s="201"/>
      <c r="H46" s="199"/>
      <c r="I46" s="200">
        <f>SUM(I34:I45)*0.1</f>
        <v>0</v>
      </c>
    </row>
    <row r="47" spans="1:9" ht="20.25" customHeight="1">
      <c r="A47" s="202"/>
      <c r="B47" s="325" t="s">
        <v>157</v>
      </c>
      <c r="C47" s="325"/>
      <c r="D47" s="325"/>
      <c r="E47" s="325"/>
      <c r="F47" s="187"/>
      <c r="G47" s="188"/>
      <c r="H47" s="171" t="s">
        <v>113</v>
      </c>
      <c r="I47" s="171">
        <f>SUM(I34:I46)</f>
        <v>0</v>
      </c>
    </row>
    <row r="48" spans="1:9">
      <c r="A48" s="202"/>
      <c r="B48" s="304"/>
      <c r="C48" s="304"/>
      <c r="D48" s="304"/>
      <c r="E48" s="304"/>
      <c r="F48" s="187"/>
      <c r="G48" s="188"/>
      <c r="H48" s="171"/>
      <c r="I48" s="171"/>
    </row>
    <row r="49" spans="1:9">
      <c r="A49" s="202"/>
      <c r="B49" s="173"/>
      <c r="C49" s="173"/>
      <c r="D49" s="173"/>
      <c r="E49" s="203"/>
      <c r="F49" s="167"/>
      <c r="G49" s="189"/>
      <c r="H49" s="168"/>
      <c r="I49" s="204"/>
    </row>
    <row r="50" spans="1:9">
      <c r="A50" s="327" t="s">
        <v>152</v>
      </c>
      <c r="B50" s="327"/>
      <c r="C50" s="327"/>
      <c r="D50" s="327"/>
      <c r="E50" s="327"/>
      <c r="F50" s="327"/>
      <c r="G50" s="327"/>
      <c r="H50" s="327"/>
      <c r="I50" s="175"/>
    </row>
    <row r="51" spans="1:9">
      <c r="A51" s="305"/>
      <c r="B51" s="305"/>
      <c r="C51" s="305"/>
      <c r="D51" s="305"/>
      <c r="E51" s="305"/>
      <c r="F51" s="191"/>
      <c r="G51" s="191"/>
      <c r="H51" s="191"/>
      <c r="I51" s="191"/>
    </row>
    <row r="52" spans="1:9" ht="12.75" customHeight="1">
      <c r="A52" s="192" t="s">
        <v>31</v>
      </c>
      <c r="B52" s="328" t="s">
        <v>32</v>
      </c>
      <c r="C52" s="328"/>
      <c r="D52" s="328"/>
      <c r="E52" s="328"/>
      <c r="F52" s="193" t="s">
        <v>33</v>
      </c>
      <c r="G52" s="194" t="s">
        <v>34</v>
      </c>
      <c r="H52" s="195" t="s">
        <v>35</v>
      </c>
      <c r="I52" s="195" t="s">
        <v>36</v>
      </c>
    </row>
    <row r="53" spans="1:9" ht="89.25" customHeight="1">
      <c r="A53" s="196" t="s">
        <v>88</v>
      </c>
      <c r="B53" s="321" t="s">
        <v>327</v>
      </c>
      <c r="C53" s="321"/>
      <c r="D53" s="321"/>
      <c r="E53" s="321"/>
      <c r="F53" s="197" t="s">
        <v>293</v>
      </c>
      <c r="G53" s="201">
        <v>330</v>
      </c>
      <c r="H53" s="199"/>
      <c r="I53" s="200">
        <f t="shared" ref="I53" si="1">G53*H53</f>
        <v>0</v>
      </c>
    </row>
    <row r="54" spans="1:9" ht="101.65" customHeight="1">
      <c r="A54" s="196" t="s">
        <v>90</v>
      </c>
      <c r="B54" s="329" t="s">
        <v>328</v>
      </c>
      <c r="C54" s="329"/>
      <c r="D54" s="329"/>
      <c r="E54" s="329"/>
      <c r="F54" s="197" t="s">
        <v>43</v>
      </c>
      <c r="G54" s="201">
        <v>20</v>
      </c>
      <c r="H54" s="199"/>
      <c r="I54" s="200">
        <f t="shared" ref="I54:I57" si="2">G54*H54</f>
        <v>0</v>
      </c>
    </row>
    <row r="55" spans="1:9" ht="114" customHeight="1">
      <c r="A55" s="196" t="s">
        <v>91</v>
      </c>
      <c r="B55" s="321" t="s">
        <v>329</v>
      </c>
      <c r="C55" s="321"/>
      <c r="D55" s="321"/>
      <c r="E55" s="321"/>
      <c r="F55" s="197" t="s">
        <v>293</v>
      </c>
      <c r="G55" s="201">
        <v>25</v>
      </c>
      <c r="H55" s="199"/>
      <c r="I55" s="200">
        <f t="shared" si="2"/>
        <v>0</v>
      </c>
    </row>
    <row r="56" spans="1:9" ht="105" customHeight="1">
      <c r="A56" s="196" t="s">
        <v>93</v>
      </c>
      <c r="B56" s="321" t="s">
        <v>330</v>
      </c>
      <c r="C56" s="321"/>
      <c r="D56" s="321"/>
      <c r="E56" s="321"/>
      <c r="F56" s="197" t="s">
        <v>293</v>
      </c>
      <c r="G56" s="201">
        <v>25</v>
      </c>
      <c r="H56" s="199"/>
      <c r="I56" s="200">
        <f t="shared" si="2"/>
        <v>0</v>
      </c>
    </row>
    <row r="57" spans="1:9" ht="54" customHeight="1">
      <c r="A57" s="196" t="s">
        <v>95</v>
      </c>
      <c r="B57" s="321" t="s">
        <v>331</v>
      </c>
      <c r="C57" s="321"/>
      <c r="D57" s="321"/>
      <c r="E57" s="321"/>
      <c r="F57" s="197" t="s">
        <v>293</v>
      </c>
      <c r="G57" s="201">
        <v>25</v>
      </c>
      <c r="H57" s="199"/>
      <c r="I57" s="200">
        <f t="shared" si="2"/>
        <v>0</v>
      </c>
    </row>
    <row r="58" spans="1:9" ht="84" customHeight="1">
      <c r="A58" s="196"/>
      <c r="B58" s="330"/>
      <c r="C58" s="331"/>
      <c r="D58" s="331"/>
      <c r="E58" s="332"/>
      <c r="F58" s="197"/>
      <c r="G58" s="201"/>
      <c r="H58" s="199"/>
      <c r="I58" s="200"/>
    </row>
    <row r="59" spans="1:9" ht="39.950000000000003" customHeight="1">
      <c r="A59" s="196" t="s">
        <v>97</v>
      </c>
      <c r="B59" s="329" t="s">
        <v>332</v>
      </c>
      <c r="C59" s="329"/>
      <c r="D59" s="329"/>
      <c r="E59" s="329"/>
      <c r="F59" s="197" t="s">
        <v>293</v>
      </c>
      <c r="G59" s="201">
        <v>330</v>
      </c>
      <c r="H59" s="199"/>
      <c r="I59" s="200">
        <f t="shared" ref="I59:I60" si="3">G59*H59</f>
        <v>0</v>
      </c>
    </row>
    <row r="60" spans="1:9" ht="39.950000000000003" customHeight="1">
      <c r="A60" s="196" t="s">
        <v>98</v>
      </c>
      <c r="B60" s="321" t="s">
        <v>333</v>
      </c>
      <c r="C60" s="321"/>
      <c r="D60" s="321"/>
      <c r="E60" s="321"/>
      <c r="F60" s="197" t="s">
        <v>293</v>
      </c>
      <c r="G60" s="201">
        <v>330</v>
      </c>
      <c r="H60" s="199"/>
      <c r="I60" s="200">
        <f t="shared" si="3"/>
        <v>0</v>
      </c>
    </row>
    <row r="61" spans="1:9" ht="63" customHeight="1">
      <c r="A61" s="196" t="s">
        <v>99</v>
      </c>
      <c r="B61" s="329" t="s">
        <v>374</v>
      </c>
      <c r="C61" s="329"/>
      <c r="D61" s="329"/>
      <c r="E61" s="329"/>
      <c r="F61" s="197" t="s">
        <v>6</v>
      </c>
      <c r="G61" s="201" t="s">
        <v>6</v>
      </c>
      <c r="H61" s="199"/>
      <c r="I61" s="200">
        <f>SUM(I53:I60)*0.1</f>
        <v>0</v>
      </c>
    </row>
    <row r="62" spans="1:9" ht="12.75" customHeight="1">
      <c r="A62" s="202"/>
      <c r="B62" s="333" t="s">
        <v>159</v>
      </c>
      <c r="C62" s="333"/>
      <c r="D62" s="333"/>
      <c r="E62" s="333"/>
      <c r="F62" s="187"/>
      <c r="G62" s="188"/>
      <c r="H62" s="171" t="s">
        <v>113</v>
      </c>
      <c r="I62" s="171">
        <f>SUM(I53:I61)</f>
        <v>0</v>
      </c>
    </row>
    <row r="63" spans="1:9">
      <c r="A63" s="202"/>
      <c r="B63" s="304"/>
      <c r="C63" s="304"/>
      <c r="D63" s="304"/>
      <c r="E63" s="304"/>
      <c r="F63" s="187"/>
      <c r="G63" s="188"/>
      <c r="H63" s="171"/>
      <c r="I63" s="171"/>
    </row>
    <row r="64" spans="1:9">
      <c r="A64" s="205"/>
      <c r="B64" s="185"/>
      <c r="C64" s="185"/>
      <c r="D64" s="185"/>
      <c r="E64" s="206"/>
      <c r="F64" s="188"/>
      <c r="G64" s="171"/>
      <c r="H64" s="171"/>
      <c r="I64" s="204"/>
    </row>
    <row r="65" spans="1:9">
      <c r="A65" s="327" t="s">
        <v>153</v>
      </c>
      <c r="B65" s="327"/>
      <c r="C65" s="327"/>
      <c r="D65" s="327"/>
      <c r="E65" s="327"/>
      <c r="F65" s="327"/>
      <c r="G65" s="327"/>
      <c r="H65" s="327"/>
      <c r="I65" s="175"/>
    </row>
    <row r="66" spans="1:9">
      <c r="A66" s="202"/>
      <c r="B66" s="304"/>
      <c r="C66" s="304"/>
      <c r="D66" s="304"/>
      <c r="E66" s="304"/>
      <c r="F66" s="187"/>
      <c r="G66" s="188"/>
      <c r="H66" s="171"/>
      <c r="I66" s="171"/>
    </row>
    <row r="67" spans="1:9" ht="12.75" customHeight="1">
      <c r="A67" s="192"/>
      <c r="B67" s="328" t="s">
        <v>32</v>
      </c>
      <c r="C67" s="328"/>
      <c r="D67" s="328"/>
      <c r="E67" s="328"/>
      <c r="F67" s="193" t="s">
        <v>33</v>
      </c>
      <c r="G67" s="194" t="s">
        <v>34</v>
      </c>
      <c r="H67" s="195" t="s">
        <v>35</v>
      </c>
      <c r="I67" s="195" t="s">
        <v>36</v>
      </c>
    </row>
    <row r="68" spans="1:9" ht="18.95" customHeight="1">
      <c r="A68" s="196" t="s">
        <v>160</v>
      </c>
      <c r="B68" s="321" t="s">
        <v>334</v>
      </c>
      <c r="C68" s="321"/>
      <c r="D68" s="321"/>
      <c r="E68" s="321"/>
      <c r="F68" s="197" t="s">
        <v>293</v>
      </c>
      <c r="G68" s="201">
        <v>330</v>
      </c>
      <c r="H68" s="199"/>
      <c r="I68" s="200">
        <f>G68*H68</f>
        <v>0</v>
      </c>
    </row>
    <row r="69" spans="1:9" ht="18.75" customHeight="1">
      <c r="A69" s="196" t="s">
        <v>161</v>
      </c>
      <c r="B69" s="321" t="s">
        <v>335</v>
      </c>
      <c r="C69" s="321"/>
      <c r="D69" s="321"/>
      <c r="E69" s="321"/>
      <c r="F69" s="197" t="s">
        <v>293</v>
      </c>
      <c r="G69" s="201">
        <v>330</v>
      </c>
      <c r="H69" s="199"/>
      <c r="I69" s="200">
        <f>G69*H69</f>
        <v>0</v>
      </c>
    </row>
    <row r="70" spans="1:9" ht="31.5" customHeight="1">
      <c r="A70" s="196" t="s">
        <v>278</v>
      </c>
      <c r="B70" s="334" t="s">
        <v>336</v>
      </c>
      <c r="C70" s="334"/>
      <c r="D70" s="334"/>
      <c r="E70" s="334"/>
      <c r="F70" s="197" t="s">
        <v>43</v>
      </c>
      <c r="G70" s="201">
        <v>34</v>
      </c>
      <c r="H70" s="199"/>
      <c r="I70" s="200">
        <f>G70*H70</f>
        <v>0</v>
      </c>
    </row>
    <row r="71" spans="1:9" ht="18.95" customHeight="1">
      <c r="A71" s="196" t="s">
        <v>162</v>
      </c>
      <c r="B71" s="334" t="s">
        <v>337</v>
      </c>
      <c r="C71" s="334"/>
      <c r="D71" s="334"/>
      <c r="E71" s="334"/>
      <c r="F71" s="197" t="s">
        <v>43</v>
      </c>
      <c r="G71" s="201">
        <v>34</v>
      </c>
      <c r="H71" s="199"/>
      <c r="I71" s="200">
        <f>G71*H71</f>
        <v>0</v>
      </c>
    </row>
    <row r="72" spans="1:9" ht="33.4" customHeight="1">
      <c r="A72" s="196" t="s">
        <v>163</v>
      </c>
      <c r="B72" s="335" t="s">
        <v>375</v>
      </c>
      <c r="C72" s="334"/>
      <c r="D72" s="334"/>
      <c r="E72" s="334"/>
      <c r="F72" s="197" t="s">
        <v>43</v>
      </c>
      <c r="G72" s="201">
        <v>1</v>
      </c>
      <c r="H72" s="199"/>
      <c r="I72" s="200">
        <f>SUM(I68:I71)*0.05</f>
        <v>0</v>
      </c>
    </row>
    <row r="73" spans="1:9" ht="62.25" customHeight="1">
      <c r="A73" s="196" t="s">
        <v>297</v>
      </c>
      <c r="B73" s="334" t="s">
        <v>376</v>
      </c>
      <c r="C73" s="334"/>
      <c r="D73" s="334"/>
      <c r="E73" s="334"/>
      <c r="F73" s="197"/>
      <c r="G73" s="201"/>
      <c r="H73" s="199"/>
      <c r="I73" s="200">
        <f>SUM(I68:I71)*0.1</f>
        <v>0</v>
      </c>
    </row>
    <row r="74" spans="1:9" ht="12.75" customHeight="1">
      <c r="A74" s="202"/>
      <c r="B74" s="333" t="s">
        <v>169</v>
      </c>
      <c r="C74" s="333"/>
      <c r="D74" s="333"/>
      <c r="E74" s="333"/>
      <c r="F74" s="207"/>
      <c r="G74" s="208"/>
      <c r="H74" s="209" t="s">
        <v>113</v>
      </c>
      <c r="I74" s="209">
        <f>SUM(I68:I73)</f>
        <v>0</v>
      </c>
    </row>
  </sheetData>
  <mergeCells count="45">
    <mergeCell ref="B74:E74"/>
    <mergeCell ref="B60:E60"/>
    <mergeCell ref="B61:E61"/>
    <mergeCell ref="B62:E62"/>
    <mergeCell ref="A65:H65"/>
    <mergeCell ref="B67:E67"/>
    <mergeCell ref="B68:E68"/>
    <mergeCell ref="B69:E69"/>
    <mergeCell ref="B70:E70"/>
    <mergeCell ref="B71:E71"/>
    <mergeCell ref="B72:E72"/>
    <mergeCell ref="B73:E73"/>
    <mergeCell ref="B59:E59"/>
    <mergeCell ref="B42:E42"/>
    <mergeCell ref="B43:E43"/>
    <mergeCell ref="B44:E44"/>
    <mergeCell ref="B45:E45"/>
    <mergeCell ref="B46:E46"/>
    <mergeCell ref="B47:E47"/>
    <mergeCell ref="A50:H50"/>
    <mergeCell ref="B52:E52"/>
    <mergeCell ref="B53:E53"/>
    <mergeCell ref="B54:E54"/>
    <mergeCell ref="B55:E55"/>
    <mergeCell ref="B36:E36"/>
    <mergeCell ref="B37:E37"/>
    <mergeCell ref="B56:E56"/>
    <mergeCell ref="B57:E57"/>
    <mergeCell ref="B58:E58"/>
    <mergeCell ref="B38:E38"/>
    <mergeCell ref="B39:E39"/>
    <mergeCell ref="B40:E40"/>
    <mergeCell ref="B41:E41"/>
    <mergeCell ref="A3:I3"/>
    <mergeCell ref="C5:G5"/>
    <mergeCell ref="C6:I6"/>
    <mergeCell ref="F14:G14"/>
    <mergeCell ref="A18:I18"/>
    <mergeCell ref="A21:B21"/>
    <mergeCell ref="A23:B23"/>
    <mergeCell ref="A25:B25"/>
    <mergeCell ref="A31:H31"/>
    <mergeCell ref="B33:E33"/>
    <mergeCell ref="B34:E34"/>
    <mergeCell ref="B35:E35"/>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H211"/>
  <sheetViews>
    <sheetView zoomScaleNormal="100" workbookViewId="0"/>
  </sheetViews>
  <sheetFormatPr defaultColWidth="9.140625" defaultRowHeight="16.5"/>
  <cols>
    <col min="1" max="1" width="5.7109375" style="218" customWidth="1"/>
    <col min="2" max="2" width="36" style="219" customWidth="1"/>
    <col min="3" max="3" width="10.7109375" style="220" customWidth="1"/>
    <col min="4" max="4" width="12.7109375" style="221" customWidth="1"/>
    <col min="5" max="5" width="18.7109375" style="221" customWidth="1"/>
    <col min="6" max="6" width="17.42578125" style="2" customWidth="1"/>
    <col min="7" max="996" width="9.140625" style="25"/>
  </cols>
  <sheetData>
    <row r="1" spans="1:6" ht="16.5" customHeight="1">
      <c r="A1" s="309" t="s">
        <v>384</v>
      </c>
      <c r="B1" s="56"/>
      <c r="C1" s="43"/>
      <c r="D1"/>
      <c r="E1"/>
    </row>
    <row r="2" spans="1:6" s="42" customFormat="1" ht="21.95" customHeight="1">
      <c r="A2" s="336" t="s">
        <v>170</v>
      </c>
      <c r="B2" s="336"/>
      <c r="C2" s="336"/>
      <c r="D2" s="336"/>
      <c r="E2" s="336"/>
      <c r="F2" s="53"/>
    </row>
    <row r="3" spans="1:6" s="42" customFormat="1" ht="14.1" customHeight="1">
      <c r="A3" s="210"/>
      <c r="B3" s="210"/>
      <c r="C3" s="210"/>
      <c r="D3" s="210"/>
      <c r="E3" s="210"/>
      <c r="F3" s="53"/>
    </row>
    <row r="4" spans="1:6" s="42" customFormat="1">
      <c r="A4" s="211"/>
      <c r="B4" s="211"/>
      <c r="C4" s="212"/>
      <c r="D4" s="212"/>
      <c r="E4" s="212"/>
      <c r="F4" s="53"/>
    </row>
    <row r="5" spans="1:6" s="42" customFormat="1">
      <c r="A5" s="211" t="s">
        <v>171</v>
      </c>
      <c r="B5" s="213" t="s">
        <v>14</v>
      </c>
      <c r="C5" s="212"/>
      <c r="D5" s="214"/>
      <c r="E5" s="214"/>
      <c r="F5" s="53"/>
    </row>
    <row r="6" spans="1:6" s="42" customFormat="1">
      <c r="A6" s="211"/>
      <c r="B6" s="213"/>
      <c r="C6" s="212"/>
      <c r="D6" s="214"/>
      <c r="E6" s="214"/>
      <c r="F6" s="53"/>
    </row>
    <row r="7" spans="1:6">
      <c r="A7" s="211" t="s">
        <v>172</v>
      </c>
      <c r="B7" s="213" t="s">
        <v>173</v>
      </c>
      <c r="C7" s="212"/>
      <c r="D7" s="214"/>
      <c r="E7" s="212">
        <f>E41</f>
        <v>0</v>
      </c>
    </row>
    <row r="8" spans="1:6">
      <c r="A8" s="211"/>
      <c r="B8" s="213"/>
      <c r="C8" s="212"/>
      <c r="D8" s="214"/>
      <c r="E8" s="212"/>
    </row>
    <row r="9" spans="1:6" s="42" customFormat="1">
      <c r="A9" s="211" t="s">
        <v>174</v>
      </c>
      <c r="B9" s="213" t="s">
        <v>175</v>
      </c>
      <c r="C9" s="212"/>
      <c r="D9" s="53"/>
      <c r="E9" s="212">
        <f>E97</f>
        <v>0</v>
      </c>
      <c r="F9" s="53"/>
    </row>
    <row r="10" spans="1:6" s="42" customFormat="1">
      <c r="A10" s="211"/>
      <c r="B10" s="213"/>
      <c r="C10" s="212"/>
      <c r="D10" s="53"/>
      <c r="E10" s="212"/>
      <c r="F10" s="53"/>
    </row>
    <row r="11" spans="1:6" s="42" customFormat="1">
      <c r="A11" s="211" t="s">
        <v>176</v>
      </c>
      <c r="B11" s="213" t="s">
        <v>177</v>
      </c>
      <c r="C11" s="212"/>
      <c r="D11" s="53"/>
      <c r="E11" s="212">
        <f>E107</f>
        <v>0</v>
      </c>
      <c r="F11" s="53"/>
    </row>
    <row r="12" spans="1:6" s="42" customFormat="1">
      <c r="A12" s="211"/>
      <c r="B12" s="213"/>
      <c r="C12" s="212"/>
      <c r="D12" s="53"/>
      <c r="E12" s="212"/>
      <c r="F12" s="53"/>
    </row>
    <row r="13" spans="1:6" s="42" customFormat="1">
      <c r="A13" s="53" t="s">
        <v>178</v>
      </c>
      <c r="B13" s="213" t="s">
        <v>179</v>
      </c>
      <c r="C13" s="212"/>
      <c r="D13" s="53"/>
      <c r="E13" s="212">
        <f>E172</f>
        <v>0</v>
      </c>
      <c r="F13" s="53"/>
    </row>
    <row r="14" spans="1:6" s="42" customFormat="1">
      <c r="A14" s="53"/>
      <c r="B14" s="213"/>
      <c r="C14" s="212"/>
      <c r="D14" s="53"/>
      <c r="E14" s="212"/>
      <c r="F14" s="53"/>
    </row>
    <row r="15" spans="1:6" s="42" customFormat="1">
      <c r="A15" s="53" t="s">
        <v>180</v>
      </c>
      <c r="B15" s="213" t="s">
        <v>181</v>
      </c>
      <c r="C15" s="212"/>
      <c r="D15" s="53"/>
      <c r="E15" s="212">
        <f>E210</f>
        <v>0</v>
      </c>
      <c r="F15" s="53"/>
    </row>
    <row r="16" spans="1:6" s="42" customFormat="1" ht="17.25" thickBot="1">
      <c r="A16" s="215"/>
      <c r="B16" s="216"/>
      <c r="C16" s="217"/>
      <c r="D16" s="215"/>
      <c r="E16" s="217"/>
      <c r="F16" s="53"/>
    </row>
    <row r="17" spans="1:6" s="42" customFormat="1" ht="17.25" thickTop="1">
      <c r="A17" s="53"/>
      <c r="B17" s="211" t="s">
        <v>182</v>
      </c>
      <c r="C17" s="212"/>
      <c r="D17" s="53"/>
      <c r="E17" s="212">
        <f>SUM(E7:E15)</f>
        <v>0</v>
      </c>
      <c r="F17" s="53"/>
    </row>
    <row r="18" spans="1:6" s="42" customFormat="1">
      <c r="A18" s="53"/>
      <c r="B18" s="211"/>
      <c r="C18" s="212"/>
      <c r="D18" s="53"/>
      <c r="E18" s="212"/>
      <c r="F18" s="53"/>
    </row>
    <row r="19" spans="1:6" s="42" customFormat="1">
      <c r="A19" s="53"/>
      <c r="B19" s="211"/>
      <c r="C19" s="212"/>
      <c r="D19" s="53"/>
      <c r="E19" s="212"/>
      <c r="F19" s="53"/>
    </row>
    <row r="20" spans="1:6" s="42" customFormat="1" ht="25.5" customHeight="1">
      <c r="A20" s="337" t="s">
        <v>183</v>
      </c>
      <c r="B20" s="337"/>
      <c r="C20" s="337"/>
      <c r="D20" s="337"/>
      <c r="E20" s="337"/>
      <c r="F20" s="53"/>
    </row>
    <row r="22" spans="1:6" s="49" customFormat="1">
      <c r="A22" s="306" t="s">
        <v>171</v>
      </c>
      <c r="B22" s="213" t="s">
        <v>14</v>
      </c>
      <c r="C22" s="222"/>
      <c r="D22" s="223"/>
      <c r="E22" s="223"/>
      <c r="F22" s="224"/>
    </row>
    <row r="23" spans="1:6" s="49" customFormat="1" ht="3.75" customHeight="1">
      <c r="A23" s="96"/>
      <c r="B23" s="219"/>
      <c r="C23" s="222"/>
      <c r="D23" s="223"/>
      <c r="E23" s="223"/>
      <c r="F23" s="224"/>
    </row>
    <row r="24" spans="1:6" s="49" customFormat="1">
      <c r="A24" s="306" t="s">
        <v>172</v>
      </c>
      <c r="B24" s="213" t="s">
        <v>173</v>
      </c>
      <c r="C24" s="222"/>
      <c r="D24" s="223"/>
      <c r="E24" s="223"/>
      <c r="F24" s="224"/>
    </row>
    <row r="25" spans="1:6" s="49" customFormat="1" ht="5.25" customHeight="1">
      <c r="A25" s="306"/>
      <c r="B25" s="213"/>
      <c r="C25" s="222"/>
      <c r="D25" s="223"/>
      <c r="E25" s="223"/>
      <c r="F25" s="224"/>
    </row>
    <row r="26" spans="1:6" s="49" customFormat="1" ht="25.5">
      <c r="A26" s="218">
        <v>1</v>
      </c>
      <c r="B26" s="96" t="s">
        <v>184</v>
      </c>
      <c r="C26" s="220"/>
      <c r="D26" s="220"/>
      <c r="E26" s="220"/>
      <c r="F26" s="224"/>
    </row>
    <row r="27" spans="1:6" s="49" customFormat="1">
      <c r="A27" s="218"/>
      <c r="B27" s="96" t="s">
        <v>185</v>
      </c>
      <c r="C27" s="220">
        <v>295</v>
      </c>
      <c r="D27" s="220"/>
      <c r="E27" s="220">
        <f>C27*D27</f>
        <v>0</v>
      </c>
      <c r="F27" s="224"/>
    </row>
    <row r="28" spans="1:6" s="49" customFormat="1" ht="5.25" customHeight="1">
      <c r="A28" s="218"/>
      <c r="B28" s="96"/>
      <c r="C28" s="220"/>
      <c r="D28" s="220"/>
      <c r="E28" s="220"/>
      <c r="F28" s="224"/>
    </row>
    <row r="29" spans="1:6" s="49" customFormat="1">
      <c r="A29" s="218">
        <v>2</v>
      </c>
      <c r="B29" s="96" t="s">
        <v>186</v>
      </c>
      <c r="C29" s="220"/>
      <c r="D29" s="220"/>
      <c r="E29" s="220"/>
      <c r="F29" s="224"/>
    </row>
    <row r="30" spans="1:6" s="49" customFormat="1">
      <c r="A30" s="218"/>
      <c r="B30" s="96" t="s">
        <v>43</v>
      </c>
      <c r="C30" s="220">
        <v>8</v>
      </c>
      <c r="D30" s="220"/>
      <c r="E30" s="220">
        <f>C30*D30</f>
        <v>0</v>
      </c>
      <c r="F30" s="224"/>
    </row>
    <row r="31" spans="1:6" s="49" customFormat="1" ht="5.25" customHeight="1">
      <c r="A31" s="218"/>
      <c r="B31" s="96"/>
      <c r="C31" s="220"/>
      <c r="D31" s="220"/>
      <c r="E31" s="220"/>
      <c r="F31" s="224"/>
    </row>
    <row r="32" spans="1:6" s="49" customFormat="1">
      <c r="A32" s="218">
        <v>3</v>
      </c>
      <c r="B32" s="96" t="s">
        <v>187</v>
      </c>
      <c r="C32" s="220"/>
      <c r="D32" s="220"/>
      <c r="E32" s="220"/>
      <c r="F32" s="224"/>
    </row>
    <row r="33" spans="1:6" s="49" customFormat="1">
      <c r="A33" s="218"/>
      <c r="B33" s="96" t="s">
        <v>43</v>
      </c>
      <c r="C33" s="220">
        <v>8</v>
      </c>
      <c r="D33" s="220"/>
      <c r="E33" s="220">
        <f>C33*D33</f>
        <v>0</v>
      </c>
      <c r="F33" s="224"/>
    </row>
    <row r="34" spans="1:6" s="49" customFormat="1" ht="6" customHeight="1">
      <c r="A34" s="218"/>
      <c r="B34" s="96"/>
      <c r="C34" s="220"/>
      <c r="D34" s="220"/>
      <c r="E34" s="220"/>
      <c r="F34" s="224"/>
    </row>
    <row r="35" spans="1:6" s="49" customFormat="1" ht="54.75" customHeight="1">
      <c r="A35" s="225">
        <v>4</v>
      </c>
      <c r="B35" s="96" t="s">
        <v>188</v>
      </c>
      <c r="C35" s="226"/>
      <c r="D35" s="226"/>
      <c r="E35" s="226"/>
      <c r="F35" s="224"/>
    </row>
    <row r="36" spans="1:6" s="49" customFormat="1">
      <c r="A36" s="225"/>
      <c r="B36" s="225" t="s">
        <v>43</v>
      </c>
      <c r="C36" s="220">
        <v>9</v>
      </c>
      <c r="D36" s="226"/>
      <c r="E36" s="226">
        <f>C36*D36</f>
        <v>0</v>
      </c>
      <c r="F36" s="224"/>
    </row>
    <row r="37" spans="1:6" s="49" customFormat="1" ht="6.75" customHeight="1">
      <c r="A37" s="225"/>
      <c r="B37" s="225"/>
      <c r="C37" s="226"/>
      <c r="D37" s="226"/>
      <c r="E37" s="226"/>
      <c r="F37" s="224"/>
    </row>
    <row r="38" spans="1:6" s="49" customFormat="1" ht="38.25">
      <c r="A38" s="225">
        <v>5</v>
      </c>
      <c r="B38" s="96" t="s">
        <v>189</v>
      </c>
      <c r="C38" s="226"/>
      <c r="D38" s="226"/>
      <c r="E38" s="226"/>
      <c r="F38" s="224"/>
    </row>
    <row r="39" spans="1:6" s="49" customFormat="1">
      <c r="A39" s="225"/>
      <c r="B39" s="96" t="s">
        <v>185</v>
      </c>
      <c r="C39" s="220">
        <v>223</v>
      </c>
      <c r="D39" s="220"/>
      <c r="E39" s="220">
        <f>C39*D39</f>
        <v>0</v>
      </c>
      <c r="F39" s="224"/>
    </row>
    <row r="40" spans="1:6" s="49" customFormat="1" ht="6.75" customHeight="1" thickBot="1">
      <c r="A40" s="308"/>
      <c r="B40" s="96"/>
      <c r="C40" s="220"/>
      <c r="D40" s="220"/>
      <c r="E40" s="220"/>
      <c r="F40" s="224"/>
    </row>
    <row r="41" spans="1:6" s="49" customFormat="1">
      <c r="A41" s="308"/>
      <c r="B41" s="227" t="s">
        <v>190</v>
      </c>
      <c r="C41" s="228"/>
      <c r="D41" s="229"/>
      <c r="E41" s="229">
        <f>SUM(E26:E39)</f>
        <v>0</v>
      </c>
      <c r="F41" s="224"/>
    </row>
    <row r="42" spans="1:6" s="49" customFormat="1" ht="8.25" customHeight="1">
      <c r="A42" s="306"/>
      <c r="B42" s="213"/>
      <c r="C42" s="230"/>
      <c r="D42" s="231"/>
      <c r="E42" s="231"/>
      <c r="F42" s="224"/>
    </row>
    <row r="43" spans="1:6" s="49" customFormat="1">
      <c r="A43" s="306" t="s">
        <v>174</v>
      </c>
      <c r="B43" s="213" t="s">
        <v>175</v>
      </c>
      <c r="C43" s="230"/>
      <c r="D43" s="231"/>
      <c r="E43" s="231"/>
      <c r="F43" s="224"/>
    </row>
    <row r="44" spans="1:6" s="49" customFormat="1" ht="5.25" customHeight="1">
      <c r="A44" s="306"/>
      <c r="B44" s="213"/>
      <c r="C44" s="230"/>
      <c r="D44" s="231"/>
      <c r="E44" s="231"/>
      <c r="F44" s="224"/>
    </row>
    <row r="45" spans="1:6" s="49" customFormat="1" ht="25.5">
      <c r="A45" s="96">
        <v>1</v>
      </c>
      <c r="B45" s="232" t="s">
        <v>191</v>
      </c>
      <c r="C45" s="233"/>
      <c r="D45" s="233"/>
      <c r="E45" s="233"/>
      <c r="F45" s="224"/>
    </row>
    <row r="46" spans="1:6" s="49" customFormat="1">
      <c r="A46" s="306"/>
      <c r="B46" s="232" t="s">
        <v>338</v>
      </c>
      <c r="C46" s="233">
        <v>11</v>
      </c>
      <c r="D46" s="233"/>
      <c r="E46" s="233">
        <f>C46*D46</f>
        <v>0</v>
      </c>
      <c r="F46" s="224"/>
    </row>
    <row r="47" spans="1:6" s="49" customFormat="1" ht="6.75" customHeight="1">
      <c r="A47" s="96" t="s">
        <v>6</v>
      </c>
      <c r="B47" s="219" t="s">
        <v>6</v>
      </c>
      <c r="C47" s="222"/>
      <c r="D47" s="223"/>
      <c r="E47" s="223"/>
      <c r="F47" s="224"/>
    </row>
    <row r="48" spans="1:6" s="49" customFormat="1" ht="50.25" customHeight="1">
      <c r="A48" s="96">
        <v>2</v>
      </c>
      <c r="B48" s="232" t="s">
        <v>192</v>
      </c>
      <c r="C48" s="233"/>
      <c r="D48" s="233"/>
      <c r="E48" s="233"/>
      <c r="F48" s="224"/>
    </row>
    <row r="49" spans="1:6" s="49" customFormat="1">
      <c r="A49" s="96"/>
      <c r="B49" s="234" t="s">
        <v>339</v>
      </c>
      <c r="C49" s="220">
        <v>1520</v>
      </c>
      <c r="D49" s="233"/>
      <c r="E49" s="233"/>
      <c r="F49" s="224"/>
    </row>
    <row r="50" spans="1:6" s="49" customFormat="1">
      <c r="A50" s="96"/>
      <c r="B50" s="234" t="s">
        <v>193</v>
      </c>
      <c r="C50" s="233"/>
      <c r="D50" s="233"/>
      <c r="E50" s="233"/>
      <c r="F50" s="224"/>
    </row>
    <row r="51" spans="1:6" s="49" customFormat="1">
      <c r="A51" s="96"/>
      <c r="B51" s="232" t="s">
        <v>338</v>
      </c>
      <c r="C51" s="233">
        <f>C49*0.9</f>
        <v>1368</v>
      </c>
      <c r="D51" s="233"/>
      <c r="E51" s="233">
        <f>D51*C51</f>
        <v>0</v>
      </c>
      <c r="F51" s="224"/>
    </row>
    <row r="52" spans="1:6" s="49" customFormat="1">
      <c r="A52" s="96"/>
      <c r="B52" s="234" t="s">
        <v>194</v>
      </c>
      <c r="C52" s="233"/>
      <c r="D52" s="233"/>
      <c r="E52" s="233"/>
      <c r="F52" s="224"/>
    </row>
    <row r="53" spans="1:6" s="49" customFormat="1">
      <c r="A53" s="96"/>
      <c r="B53" s="232" t="s">
        <v>338</v>
      </c>
      <c r="C53" s="233">
        <f>C49*0.1</f>
        <v>152</v>
      </c>
      <c r="D53" s="233"/>
      <c r="E53" s="233">
        <f>D53*C53</f>
        <v>0</v>
      </c>
      <c r="F53" s="224"/>
    </row>
    <row r="54" spans="1:6" s="49" customFormat="1" ht="7.5" customHeight="1">
      <c r="A54" s="96"/>
      <c r="B54" s="232"/>
      <c r="C54" s="233"/>
      <c r="D54" s="233"/>
      <c r="E54" s="233"/>
      <c r="F54" s="224"/>
    </row>
    <row r="55" spans="1:6" s="49" customFormat="1" ht="38.25">
      <c r="A55" s="96">
        <v>3</v>
      </c>
      <c r="B55" s="232" t="s">
        <v>195</v>
      </c>
      <c r="C55" s="233"/>
      <c r="D55" s="233"/>
      <c r="E55" s="233"/>
      <c r="F55" s="224"/>
    </row>
    <row r="56" spans="1:6" s="49" customFormat="1">
      <c r="A56" s="96"/>
      <c r="B56" s="234" t="s">
        <v>339</v>
      </c>
      <c r="C56" s="220">
        <v>20</v>
      </c>
      <c r="D56" s="233"/>
      <c r="E56" s="233"/>
      <c r="F56" s="224"/>
    </row>
    <row r="57" spans="1:6" s="49" customFormat="1">
      <c r="A57" s="96"/>
      <c r="B57" s="234" t="s">
        <v>196</v>
      </c>
      <c r="C57" s="233"/>
      <c r="D57" s="233"/>
      <c r="E57" s="233"/>
      <c r="F57" s="224"/>
    </row>
    <row r="58" spans="1:6" s="49" customFormat="1">
      <c r="A58" s="96"/>
      <c r="B58" s="232" t="s">
        <v>338</v>
      </c>
      <c r="C58" s="233">
        <f>C56*0.9</f>
        <v>18</v>
      </c>
      <c r="D58" s="233"/>
      <c r="E58" s="233">
        <f>D58*C58</f>
        <v>0</v>
      </c>
      <c r="F58" s="224"/>
    </row>
    <row r="59" spans="1:6" s="49" customFormat="1">
      <c r="A59" s="96"/>
      <c r="B59" s="234" t="s">
        <v>197</v>
      </c>
      <c r="C59" s="233"/>
      <c r="D59" s="233"/>
      <c r="E59" s="233"/>
      <c r="F59" s="224"/>
    </row>
    <row r="60" spans="1:6" s="49" customFormat="1">
      <c r="A60" s="96"/>
      <c r="B60" s="232" t="s">
        <v>338</v>
      </c>
      <c r="C60" s="233">
        <f>C56*0.1</f>
        <v>2</v>
      </c>
      <c r="D60" s="233"/>
      <c r="E60" s="233">
        <f>D60*C60</f>
        <v>0</v>
      </c>
      <c r="F60" s="224"/>
    </row>
    <row r="61" spans="1:6" s="49" customFormat="1" ht="9.75" customHeight="1">
      <c r="A61" s="96"/>
      <c r="B61" s="232"/>
      <c r="C61" s="233"/>
      <c r="D61" s="233"/>
      <c r="E61" s="233"/>
      <c r="F61" s="224"/>
    </row>
    <row r="62" spans="1:6" s="49" customFormat="1" ht="51">
      <c r="A62" s="96">
        <v>4</v>
      </c>
      <c r="B62" s="232" t="s">
        <v>198</v>
      </c>
      <c r="C62" s="233"/>
      <c r="D62" s="233"/>
      <c r="E62" s="233"/>
      <c r="F62" s="224"/>
    </row>
    <row r="63" spans="1:6" s="49" customFormat="1" ht="25.5">
      <c r="A63" s="96"/>
      <c r="B63" s="232" t="s">
        <v>199</v>
      </c>
      <c r="C63" s="233"/>
      <c r="D63" s="233"/>
      <c r="E63" s="233"/>
      <c r="F63" s="224"/>
    </row>
    <row r="64" spans="1:6" s="49" customFormat="1">
      <c r="A64" s="96"/>
      <c r="B64" s="219" t="s">
        <v>58</v>
      </c>
      <c r="C64" s="220">
        <v>45</v>
      </c>
      <c r="D64" s="220"/>
      <c r="E64" s="223">
        <f>C64*D64</f>
        <v>0</v>
      </c>
      <c r="F64" s="224"/>
    </row>
    <row r="65" spans="1:6" s="49" customFormat="1" ht="4.5" customHeight="1">
      <c r="A65" s="96"/>
      <c r="B65" s="232"/>
      <c r="C65" s="233"/>
      <c r="D65" s="233"/>
      <c r="E65" s="233"/>
      <c r="F65" s="224"/>
    </row>
    <row r="66" spans="1:6" s="49" customFormat="1" ht="25.5">
      <c r="A66" s="96">
        <v>5</v>
      </c>
      <c r="B66" s="219" t="s">
        <v>200</v>
      </c>
      <c r="C66" s="222"/>
      <c r="D66" s="223"/>
      <c r="E66" s="223"/>
      <c r="F66" s="224"/>
    </row>
    <row r="67" spans="1:6" s="49" customFormat="1">
      <c r="A67" s="306"/>
      <c r="B67" s="219" t="s">
        <v>58</v>
      </c>
      <c r="C67" s="220">
        <v>355</v>
      </c>
      <c r="D67" s="220"/>
      <c r="E67" s="223">
        <f>C67*D67</f>
        <v>0</v>
      </c>
      <c r="F67" s="224"/>
    </row>
    <row r="68" spans="1:6" s="49" customFormat="1" ht="9.75" customHeight="1">
      <c r="A68" s="96"/>
      <c r="B68" s="219"/>
      <c r="C68" s="222"/>
      <c r="D68" s="223"/>
      <c r="E68" s="223"/>
      <c r="F68" s="224"/>
    </row>
    <row r="69" spans="1:6" s="49" customFormat="1" ht="25.5">
      <c r="A69" s="218">
        <v>6</v>
      </c>
      <c r="B69" s="235" t="s">
        <v>201</v>
      </c>
      <c r="C69" s="220"/>
      <c r="D69" s="220"/>
      <c r="E69" s="220"/>
      <c r="F69" s="224"/>
    </row>
    <row r="70" spans="1:6" s="49" customFormat="1">
      <c r="A70" s="218"/>
      <c r="B70" s="96" t="s">
        <v>202</v>
      </c>
      <c r="C70" s="220">
        <v>18</v>
      </c>
      <c r="D70" s="220"/>
      <c r="E70" s="220">
        <f>C70*D70</f>
        <v>0</v>
      </c>
      <c r="F70" s="224"/>
    </row>
    <row r="71" spans="1:6" s="49" customFormat="1" ht="5.25" customHeight="1">
      <c r="A71" s="218"/>
      <c r="B71" s="96"/>
      <c r="C71" s="220"/>
      <c r="D71" s="220"/>
      <c r="E71" s="220"/>
      <c r="F71" s="224"/>
    </row>
    <row r="72" spans="1:6" s="49" customFormat="1" ht="51">
      <c r="A72" s="236">
        <v>7</v>
      </c>
      <c r="B72" s="235" t="s">
        <v>203</v>
      </c>
      <c r="C72" s="237"/>
      <c r="D72" s="238"/>
      <c r="E72" s="238"/>
      <c r="F72" s="224"/>
    </row>
    <row r="73" spans="1:6" s="49" customFormat="1">
      <c r="A73" s="236"/>
      <c r="B73" s="235" t="s">
        <v>340</v>
      </c>
      <c r="C73" s="220">
        <v>68</v>
      </c>
      <c r="D73" s="238"/>
      <c r="E73" s="238">
        <f>C73*D73</f>
        <v>0</v>
      </c>
      <c r="F73" s="224"/>
    </row>
    <row r="74" spans="1:6" s="49" customFormat="1" ht="5.25" customHeight="1">
      <c r="A74" s="236"/>
      <c r="B74" s="236"/>
      <c r="C74" s="239"/>
      <c r="D74" s="239"/>
      <c r="E74" s="239"/>
      <c r="F74" s="224"/>
    </row>
    <row r="75" spans="1:6" s="49" customFormat="1" ht="69.75" customHeight="1">
      <c r="A75" s="236">
        <v>8</v>
      </c>
      <c r="B75" s="235" t="s">
        <v>204</v>
      </c>
      <c r="C75" s="237"/>
      <c r="D75" s="238"/>
      <c r="E75" s="238"/>
      <c r="F75" s="224"/>
    </row>
    <row r="76" spans="1:6" s="49" customFormat="1">
      <c r="A76" s="236"/>
      <c r="B76" s="235" t="s">
        <v>338</v>
      </c>
      <c r="C76" s="220">
        <v>237</v>
      </c>
      <c r="D76" s="238"/>
      <c r="E76" s="238">
        <f>C76*D76</f>
        <v>0</v>
      </c>
      <c r="F76" s="224"/>
    </row>
    <row r="77" spans="1:6" s="49" customFormat="1" ht="6.75" customHeight="1">
      <c r="A77" s="218"/>
      <c r="B77" s="96"/>
      <c r="C77" s="220"/>
      <c r="D77" s="220"/>
      <c r="E77" s="220"/>
      <c r="F77" s="224"/>
    </row>
    <row r="78" spans="1:6" s="49" customFormat="1" ht="35.25" customHeight="1">
      <c r="A78" s="236">
        <v>9</v>
      </c>
      <c r="B78" s="235" t="s">
        <v>205</v>
      </c>
      <c r="C78" s="239"/>
      <c r="D78" s="239"/>
      <c r="E78" s="239"/>
      <c r="F78" s="224"/>
    </row>
    <row r="79" spans="1:6" s="49" customFormat="1">
      <c r="A79" s="236"/>
      <c r="B79" s="236" t="s">
        <v>341</v>
      </c>
      <c r="C79" s="239">
        <f>C49+C56-C73-C76-C89</f>
        <v>777</v>
      </c>
      <c r="D79" s="239"/>
      <c r="E79" s="239"/>
      <c r="F79" s="224"/>
    </row>
    <row r="80" spans="1:6" s="49" customFormat="1">
      <c r="A80" s="236"/>
      <c r="B80" s="235" t="s">
        <v>206</v>
      </c>
      <c r="C80" s="239"/>
      <c r="D80" s="239"/>
      <c r="E80" s="239"/>
      <c r="F80" s="224"/>
    </row>
    <row r="81" spans="1:6" s="49" customFormat="1">
      <c r="A81" s="236"/>
      <c r="B81" s="235" t="s">
        <v>338</v>
      </c>
      <c r="C81" s="239">
        <f>C79*0.99</f>
        <v>769.23</v>
      </c>
      <c r="D81" s="239"/>
      <c r="E81" s="239">
        <f>C81*D81</f>
        <v>0</v>
      </c>
      <c r="F81" s="224"/>
    </row>
    <row r="82" spans="1:6" s="49" customFormat="1">
      <c r="A82" s="236"/>
      <c r="B82" s="235" t="s">
        <v>207</v>
      </c>
      <c r="C82" s="239"/>
      <c r="D82" s="239"/>
      <c r="E82" s="239"/>
      <c r="F82" s="224"/>
    </row>
    <row r="83" spans="1:6" s="49" customFormat="1">
      <c r="A83" s="236"/>
      <c r="B83" s="235" t="s">
        <v>338</v>
      </c>
      <c r="C83" s="239">
        <f>C79*0.01</f>
        <v>7.7700000000000005</v>
      </c>
      <c r="D83" s="239"/>
      <c r="E83" s="239">
        <f>C83*D83</f>
        <v>0</v>
      </c>
      <c r="F83" s="224"/>
    </row>
    <row r="84" spans="1:6" s="49" customFormat="1" ht="4.5" customHeight="1">
      <c r="A84" s="236"/>
      <c r="B84" s="236"/>
      <c r="C84" s="239"/>
      <c r="D84" s="239"/>
      <c r="E84" s="239"/>
      <c r="F84" s="224"/>
    </row>
    <row r="85" spans="1:6" s="49" customFormat="1" ht="38.25">
      <c r="A85" s="236">
        <v>10</v>
      </c>
      <c r="B85" s="235" t="s">
        <v>208</v>
      </c>
      <c r="C85" s="239"/>
      <c r="D85" s="239"/>
      <c r="E85" s="239"/>
      <c r="F85" s="224" t="s">
        <v>342</v>
      </c>
    </row>
    <row r="86" spans="1:6" s="49" customFormat="1">
      <c r="A86" s="236"/>
      <c r="B86" s="235" t="s">
        <v>338</v>
      </c>
      <c r="C86" s="239">
        <f>(C49+C56)*1.22</f>
        <v>1878.8</v>
      </c>
      <c r="D86" s="239"/>
      <c r="E86" s="239">
        <f>C86*D86</f>
        <v>0</v>
      </c>
      <c r="F86" s="224"/>
    </row>
    <row r="87" spans="1:6" s="49" customFormat="1" ht="6" customHeight="1">
      <c r="A87" s="236"/>
      <c r="B87" s="235"/>
      <c r="C87" s="239"/>
      <c r="D87" s="239"/>
      <c r="E87" s="239"/>
      <c r="F87" s="224"/>
    </row>
    <row r="88" spans="1:6" s="49" customFormat="1" ht="38.25">
      <c r="A88" s="236">
        <v>11</v>
      </c>
      <c r="B88" s="235" t="s">
        <v>209</v>
      </c>
      <c r="C88" s="239"/>
      <c r="D88" s="239"/>
      <c r="E88" s="239"/>
      <c r="F88" s="224"/>
    </row>
    <row r="89" spans="1:6" s="49" customFormat="1">
      <c r="A89" s="236"/>
      <c r="B89" s="235" t="s">
        <v>338</v>
      </c>
      <c r="C89" s="220">
        <v>458</v>
      </c>
      <c r="D89" s="239"/>
      <c r="E89" s="239">
        <f>C89*D89</f>
        <v>0</v>
      </c>
      <c r="F89" s="224"/>
    </row>
    <row r="90" spans="1:6" s="49" customFormat="1" ht="6" customHeight="1">
      <c r="A90" s="96"/>
      <c r="B90" s="219"/>
      <c r="C90" s="222"/>
      <c r="D90" s="223"/>
      <c r="E90" s="223"/>
      <c r="F90" s="224"/>
    </row>
    <row r="91" spans="1:6" s="49" customFormat="1" ht="25.5">
      <c r="A91" s="96">
        <v>12</v>
      </c>
      <c r="B91" s="96" t="s">
        <v>210</v>
      </c>
      <c r="C91" s="240"/>
      <c r="D91" s="240"/>
      <c r="E91" s="240"/>
      <c r="F91" s="224"/>
    </row>
    <row r="92" spans="1:6" s="49" customFormat="1">
      <c r="A92" s="234" t="s">
        <v>6</v>
      </c>
      <c r="B92" s="234" t="s">
        <v>343</v>
      </c>
      <c r="C92" s="240">
        <f>C46</f>
        <v>11</v>
      </c>
      <c r="D92" s="240"/>
      <c r="E92" s="240">
        <f>C92*D92</f>
        <v>0</v>
      </c>
      <c r="F92" s="224"/>
    </row>
    <row r="93" spans="1:6" s="49" customFormat="1" ht="7.5" customHeight="1">
      <c r="A93" s="218"/>
      <c r="B93" s="218"/>
      <c r="C93" s="240"/>
      <c r="D93" s="240"/>
      <c r="E93" s="240"/>
      <c r="F93" s="224"/>
    </row>
    <row r="94" spans="1:6" s="49" customFormat="1" ht="25.5">
      <c r="A94" s="96">
        <v>13</v>
      </c>
      <c r="B94" s="232" t="s">
        <v>211</v>
      </c>
      <c r="C94" s="233"/>
      <c r="D94" s="233"/>
      <c r="E94" s="233"/>
      <c r="F94" s="224"/>
    </row>
    <row r="95" spans="1:6" s="49" customFormat="1">
      <c r="A95" s="96"/>
      <c r="B95" s="234" t="s">
        <v>344</v>
      </c>
      <c r="C95" s="233">
        <f>C92/0.2</f>
        <v>55</v>
      </c>
      <c r="D95" s="233"/>
      <c r="E95" s="233">
        <f>C95*D95</f>
        <v>0</v>
      </c>
      <c r="F95" s="224"/>
    </row>
    <row r="96" spans="1:6" s="49" customFormat="1" ht="6" customHeight="1" thickBot="1">
      <c r="A96" s="96"/>
      <c r="B96" s="234"/>
      <c r="C96" s="233"/>
      <c r="D96" s="233"/>
      <c r="E96" s="233"/>
      <c r="F96" s="224"/>
    </row>
    <row r="97" spans="1:6" s="49" customFormat="1">
      <c r="A97" s="96"/>
      <c r="B97" s="227" t="s">
        <v>212</v>
      </c>
      <c r="C97" s="228"/>
      <c r="D97" s="229"/>
      <c r="E97" s="229">
        <f>SUM(E45:E95)</f>
        <v>0</v>
      </c>
      <c r="F97" s="224"/>
    </row>
    <row r="98" spans="1:6" s="49" customFormat="1" ht="9.75" customHeight="1">
      <c r="A98" s="96"/>
      <c r="B98" s="213"/>
      <c r="C98" s="230"/>
      <c r="D98" s="231"/>
      <c r="E98" s="231"/>
      <c r="F98" s="224"/>
    </row>
    <row r="99" spans="1:6" s="49" customFormat="1">
      <c r="A99" s="211" t="s">
        <v>176</v>
      </c>
      <c r="B99" s="213" t="s">
        <v>177</v>
      </c>
      <c r="C99" s="230"/>
      <c r="D99" s="231"/>
      <c r="E99" s="231"/>
      <c r="F99" s="224"/>
    </row>
    <row r="100" spans="1:6" s="49" customFormat="1" ht="8.25" customHeight="1">
      <c r="A100" s="96"/>
      <c r="B100" s="219"/>
      <c r="C100" s="222"/>
      <c r="D100" s="223"/>
      <c r="E100" s="223"/>
      <c r="F100" s="224"/>
    </row>
    <row r="101" spans="1:6" s="49" customFormat="1" ht="52.5" customHeight="1">
      <c r="A101" s="96">
        <v>1</v>
      </c>
      <c r="B101" s="219" t="s">
        <v>213</v>
      </c>
      <c r="C101" s="241"/>
      <c r="D101" s="242"/>
      <c r="E101" s="223"/>
      <c r="F101" s="224"/>
    </row>
    <row r="102" spans="1:6" s="49" customFormat="1">
      <c r="A102" s="96"/>
      <c r="B102" s="219" t="s">
        <v>214</v>
      </c>
      <c r="C102" s="241">
        <v>29</v>
      </c>
      <c r="D102" s="223"/>
      <c r="E102" s="223">
        <f>C102*D102</f>
        <v>0</v>
      </c>
      <c r="F102" s="224"/>
    </row>
    <row r="103" spans="1:6" s="49" customFormat="1" ht="6" customHeight="1">
      <c r="A103" s="96"/>
      <c r="B103" s="219"/>
      <c r="C103" s="241"/>
      <c r="D103" s="223"/>
      <c r="E103" s="223"/>
      <c r="F103" s="224"/>
    </row>
    <row r="104" spans="1:6" s="49" customFormat="1">
      <c r="A104" s="96">
        <v>2</v>
      </c>
      <c r="B104" s="219" t="s">
        <v>215</v>
      </c>
      <c r="C104" s="241"/>
      <c r="D104" s="223"/>
      <c r="E104" s="223"/>
      <c r="F104" s="224"/>
    </row>
    <row r="105" spans="1:6" s="49" customFormat="1" ht="15.75" customHeight="1">
      <c r="A105" s="96"/>
      <c r="B105" s="219" t="s">
        <v>43</v>
      </c>
      <c r="C105" s="241">
        <v>29</v>
      </c>
      <c r="D105" s="223"/>
      <c r="E105" s="223">
        <f>C105*D105</f>
        <v>0</v>
      </c>
      <c r="F105" s="224"/>
    </row>
    <row r="106" spans="1:6" s="49" customFormat="1" ht="6" customHeight="1" thickBot="1">
      <c r="A106" s="96"/>
      <c r="B106" s="219"/>
      <c r="C106" s="241"/>
      <c r="D106" s="223"/>
      <c r="E106" s="223"/>
      <c r="F106" s="224"/>
    </row>
    <row r="107" spans="1:6" s="49" customFormat="1">
      <c r="A107" s="96"/>
      <c r="B107" s="227" t="s">
        <v>216</v>
      </c>
      <c r="C107" s="228"/>
      <c r="D107" s="229"/>
      <c r="E107" s="229">
        <f>SUM(E101:E106)</f>
        <v>0</v>
      </c>
      <c r="F107" s="224"/>
    </row>
    <row r="108" spans="1:6" s="49" customFormat="1" ht="7.5" customHeight="1">
      <c r="B108" s="213"/>
      <c r="C108" s="230"/>
      <c r="D108" s="231"/>
      <c r="E108" s="231"/>
      <c r="F108" s="224"/>
    </row>
    <row r="109" spans="1:6" s="50" customFormat="1">
      <c r="A109" s="306" t="s">
        <v>178</v>
      </c>
      <c r="B109" s="213" t="s">
        <v>179</v>
      </c>
      <c r="C109" s="222"/>
      <c r="D109" s="223"/>
      <c r="E109" s="223"/>
      <c r="F109" s="243"/>
    </row>
    <row r="110" spans="1:6" s="50" customFormat="1" ht="9" customHeight="1">
      <c r="A110" s="306"/>
      <c r="B110" s="213"/>
      <c r="C110" s="222"/>
      <c r="D110" s="223"/>
      <c r="E110" s="223"/>
      <c r="F110" s="243"/>
    </row>
    <row r="111" spans="1:6" s="50" customFormat="1" ht="25.5">
      <c r="A111" s="219">
        <v>1</v>
      </c>
      <c r="B111" s="219" t="s">
        <v>217</v>
      </c>
      <c r="C111" s="222"/>
      <c r="D111" s="223"/>
      <c r="E111" s="223"/>
      <c r="F111" s="243"/>
    </row>
    <row r="112" spans="1:6" s="50" customFormat="1">
      <c r="A112" s="219"/>
      <c r="B112" s="219" t="s">
        <v>218</v>
      </c>
      <c r="C112" s="222"/>
      <c r="D112" s="223"/>
      <c r="E112" s="223"/>
      <c r="F112" s="243"/>
    </row>
    <row r="113" spans="1:6" s="50" customFormat="1">
      <c r="A113" s="219"/>
      <c r="B113" s="219" t="s">
        <v>43</v>
      </c>
      <c r="C113" s="241">
        <v>3</v>
      </c>
      <c r="D113" s="223"/>
      <c r="E113" s="223">
        <f>C113*D113</f>
        <v>0</v>
      </c>
      <c r="F113" s="243"/>
    </row>
    <row r="114" spans="1:6" s="50" customFormat="1">
      <c r="B114" s="219" t="s">
        <v>219</v>
      </c>
      <c r="C114" s="222"/>
      <c r="D114" s="223"/>
      <c r="E114" s="223"/>
      <c r="F114" s="243"/>
    </row>
    <row r="115" spans="1:6" s="50" customFormat="1">
      <c r="A115" s="219"/>
      <c r="B115" s="219" t="s">
        <v>43</v>
      </c>
      <c r="C115" s="241">
        <v>36</v>
      </c>
      <c r="D115" s="223"/>
      <c r="E115" s="223">
        <f>C115*D115</f>
        <v>0</v>
      </c>
      <c r="F115" s="243"/>
    </row>
    <row r="116" spans="1:6" s="50" customFormat="1" ht="6" customHeight="1">
      <c r="A116" s="219"/>
      <c r="B116" s="219"/>
      <c r="C116" s="222"/>
      <c r="D116" s="223"/>
      <c r="E116" s="223"/>
      <c r="F116" s="243"/>
    </row>
    <row r="117" spans="1:6" s="50" customFormat="1" ht="63.75">
      <c r="A117" s="96">
        <v>2</v>
      </c>
      <c r="B117" s="219" t="s">
        <v>220</v>
      </c>
      <c r="C117" s="222"/>
      <c r="D117" s="223"/>
      <c r="E117" s="223"/>
      <c r="F117" s="243"/>
    </row>
    <row r="118" spans="1:6" s="50" customFormat="1">
      <c r="A118" s="96"/>
      <c r="B118" s="219" t="s">
        <v>221</v>
      </c>
      <c r="C118" s="222"/>
      <c r="D118" s="223"/>
      <c r="E118" s="223"/>
      <c r="F118" s="243"/>
    </row>
    <row r="119" spans="1:6" s="50" customFormat="1">
      <c r="A119" s="96"/>
      <c r="B119" s="219" t="s">
        <v>41</v>
      </c>
      <c r="C119" s="241">
        <v>42</v>
      </c>
      <c r="D119" s="223"/>
      <c r="E119" s="223">
        <f>C119*D119</f>
        <v>0</v>
      </c>
      <c r="F119" s="243"/>
    </row>
    <row r="120" spans="1:6" s="50" customFormat="1" ht="25.5">
      <c r="A120" s="96"/>
      <c r="B120" s="219" t="s">
        <v>222</v>
      </c>
      <c r="C120" s="222"/>
      <c r="D120" s="223"/>
      <c r="E120" s="223"/>
      <c r="F120" s="243"/>
    </row>
    <row r="121" spans="1:6" s="50" customFormat="1">
      <c r="A121" s="96"/>
      <c r="B121" s="219" t="s">
        <v>41</v>
      </c>
      <c r="C121" s="241">
        <v>72</v>
      </c>
      <c r="D121" s="223"/>
      <c r="E121" s="223">
        <f>C121*D121</f>
        <v>0</v>
      </c>
      <c r="F121" s="243"/>
    </row>
    <row r="122" spans="1:6" s="50" customFormat="1" ht="6" customHeight="1">
      <c r="A122" s="96"/>
      <c r="B122" s="219"/>
      <c r="C122" s="241"/>
      <c r="D122" s="223"/>
      <c r="E122" s="223"/>
      <c r="F122" s="243"/>
    </row>
    <row r="123" spans="1:6" s="50" customFormat="1" ht="51">
      <c r="A123" s="96">
        <v>3</v>
      </c>
      <c r="B123" s="219" t="s">
        <v>223</v>
      </c>
      <c r="C123" s="222"/>
      <c r="D123" s="223"/>
      <c r="E123" s="223"/>
      <c r="F123" s="243"/>
    </row>
    <row r="124" spans="1:6" s="50" customFormat="1">
      <c r="A124" s="96"/>
      <c r="B124" s="244" t="s">
        <v>224</v>
      </c>
      <c r="C124" s="243"/>
      <c r="D124" s="243"/>
      <c r="E124" s="223"/>
      <c r="F124" s="243"/>
    </row>
    <row r="125" spans="1:6" s="50" customFormat="1">
      <c r="A125" s="96"/>
      <c r="B125" s="219" t="s">
        <v>41</v>
      </c>
      <c r="C125" s="241">
        <v>180</v>
      </c>
      <c r="D125" s="223"/>
      <c r="E125" s="223">
        <f>C125*D125</f>
        <v>0</v>
      </c>
      <c r="F125" s="243"/>
    </row>
    <row r="126" spans="1:6" s="50" customFormat="1" ht="8.25" customHeight="1">
      <c r="A126" s="96"/>
      <c r="B126" s="219"/>
      <c r="C126" s="222"/>
      <c r="D126" s="223"/>
      <c r="E126" s="223"/>
      <c r="F126" s="243"/>
    </row>
    <row r="127" spans="1:6" s="50" customFormat="1" ht="63.75">
      <c r="A127" s="96">
        <v>4</v>
      </c>
      <c r="B127" s="219" t="s">
        <v>345</v>
      </c>
      <c r="C127" s="222"/>
      <c r="D127" s="223"/>
      <c r="E127" s="223"/>
      <c r="F127" s="243"/>
    </row>
    <row r="128" spans="1:6" s="50" customFormat="1">
      <c r="A128" s="96"/>
      <c r="B128" s="244" t="s">
        <v>225</v>
      </c>
      <c r="C128" s="222"/>
      <c r="D128" s="223"/>
      <c r="E128" s="223"/>
      <c r="F128" s="243"/>
    </row>
    <row r="129" spans="1:6" s="50" customFormat="1">
      <c r="A129" s="96"/>
      <c r="B129" s="219" t="s">
        <v>41</v>
      </c>
      <c r="C129" s="241">
        <v>42</v>
      </c>
      <c r="D129" s="223"/>
      <c r="E129" s="223">
        <f>C129*D129</f>
        <v>0</v>
      </c>
      <c r="F129" s="243"/>
    </row>
    <row r="130" spans="1:6" s="50" customFormat="1" ht="6" customHeight="1">
      <c r="A130" s="96"/>
      <c r="B130" s="219"/>
      <c r="C130" s="222"/>
      <c r="D130" s="223"/>
      <c r="E130" s="223"/>
      <c r="F130" s="243"/>
    </row>
    <row r="131" spans="1:6" s="50" customFormat="1" ht="25.5">
      <c r="A131" s="96">
        <v>5</v>
      </c>
      <c r="B131" s="219" t="s">
        <v>226</v>
      </c>
      <c r="C131" s="222"/>
      <c r="D131" s="223"/>
      <c r="E131" s="223"/>
      <c r="F131" s="243"/>
    </row>
    <row r="132" spans="1:6" s="50" customFormat="1">
      <c r="A132" s="96"/>
      <c r="B132" s="219" t="s">
        <v>227</v>
      </c>
      <c r="C132" s="241">
        <v>1</v>
      </c>
      <c r="D132" s="223"/>
      <c r="E132" s="223">
        <f t="shared" ref="E132:E134" si="0">C132*D132</f>
        <v>0</v>
      </c>
      <c r="F132" s="243"/>
    </row>
    <row r="133" spans="1:6" s="50" customFormat="1">
      <c r="A133" s="96"/>
      <c r="B133" s="219" t="s">
        <v>228</v>
      </c>
      <c r="C133" s="241">
        <v>2</v>
      </c>
      <c r="D133" s="223"/>
      <c r="E133" s="223">
        <f t="shared" si="0"/>
        <v>0</v>
      </c>
      <c r="F133" s="243"/>
    </row>
    <row r="134" spans="1:6" s="50" customFormat="1">
      <c r="A134" s="96"/>
      <c r="B134" s="219" t="s">
        <v>228</v>
      </c>
      <c r="C134" s="241">
        <v>20</v>
      </c>
      <c r="D134" s="223"/>
      <c r="E134" s="223">
        <f t="shared" si="0"/>
        <v>0</v>
      </c>
      <c r="F134" s="243"/>
    </row>
    <row r="135" spans="1:6" s="50" customFormat="1">
      <c r="A135" s="96"/>
      <c r="B135" s="219" t="s">
        <v>229</v>
      </c>
      <c r="C135" s="241">
        <v>6</v>
      </c>
      <c r="D135" s="223"/>
      <c r="E135" s="223">
        <f>C135*D135</f>
        <v>0</v>
      </c>
      <c r="F135" s="243"/>
    </row>
    <row r="136" spans="1:6" s="50" customFormat="1">
      <c r="A136" s="96"/>
      <c r="B136" s="219" t="s">
        <v>230</v>
      </c>
      <c r="C136" s="241">
        <v>20</v>
      </c>
      <c r="D136" s="223"/>
      <c r="E136" s="223">
        <f t="shared" ref="E136:E140" si="1">C136*D136</f>
        <v>0</v>
      </c>
      <c r="F136" s="243"/>
    </row>
    <row r="137" spans="1:6" s="50" customFormat="1">
      <c r="A137" s="96"/>
      <c r="B137" s="219" t="s">
        <v>231</v>
      </c>
      <c r="C137" s="241">
        <v>1</v>
      </c>
      <c r="D137" s="223"/>
      <c r="E137" s="223">
        <f t="shared" si="1"/>
        <v>0</v>
      </c>
      <c r="F137" s="243"/>
    </row>
    <row r="138" spans="1:6" s="50" customFormat="1">
      <c r="A138" s="96"/>
      <c r="B138" s="219" t="s">
        <v>232</v>
      </c>
      <c r="C138" s="241">
        <v>6</v>
      </c>
      <c r="D138" s="223"/>
      <c r="E138" s="223">
        <f t="shared" si="1"/>
        <v>0</v>
      </c>
      <c r="F138" s="243"/>
    </row>
    <row r="139" spans="1:6" s="50" customFormat="1">
      <c r="A139" s="96"/>
      <c r="B139" s="219" t="s">
        <v>233</v>
      </c>
      <c r="C139" s="241">
        <v>6</v>
      </c>
      <c r="D139" s="223"/>
      <c r="E139" s="223">
        <f t="shared" si="1"/>
        <v>0</v>
      </c>
      <c r="F139" s="243"/>
    </row>
    <row r="140" spans="1:6" s="50" customFormat="1">
      <c r="A140" s="96"/>
      <c r="B140" s="219" t="s">
        <v>234</v>
      </c>
      <c r="C140" s="241">
        <v>20</v>
      </c>
      <c r="D140" s="223"/>
      <c r="E140" s="223">
        <f t="shared" si="1"/>
        <v>0</v>
      </c>
      <c r="F140" s="243"/>
    </row>
    <row r="141" spans="1:6" s="50" customFormat="1" ht="5.25" customHeight="1">
      <c r="A141" s="96"/>
      <c r="B141" s="219"/>
      <c r="C141" s="222"/>
      <c r="D141" s="223"/>
      <c r="E141" s="223"/>
      <c r="F141" s="243"/>
    </row>
    <row r="142" spans="1:6" s="50" customFormat="1" ht="70.5" customHeight="1">
      <c r="A142" s="96">
        <v>6</v>
      </c>
      <c r="B142" s="219" t="s">
        <v>235</v>
      </c>
      <c r="C142" s="245"/>
      <c r="D142" s="246"/>
      <c r="E142" s="246"/>
      <c r="F142" s="243"/>
    </row>
    <row r="143" spans="1:6" s="50" customFormat="1" ht="20.100000000000001" customHeight="1">
      <c r="A143" s="96"/>
      <c r="B143" s="219" t="s">
        <v>236</v>
      </c>
      <c r="C143" s="241">
        <v>2</v>
      </c>
      <c r="D143" s="223"/>
      <c r="E143" s="223">
        <f>C143*D143</f>
        <v>0</v>
      </c>
      <c r="F143" s="243"/>
    </row>
    <row r="144" spans="1:6" s="50" customFormat="1" ht="20.100000000000001" customHeight="1">
      <c r="A144" s="96"/>
      <c r="B144" s="219" t="s">
        <v>237</v>
      </c>
      <c r="C144" s="241">
        <v>2</v>
      </c>
      <c r="D144" s="223"/>
      <c r="E144" s="223">
        <f>C144*D144</f>
        <v>0</v>
      </c>
      <c r="F144" s="243"/>
    </row>
    <row r="145" spans="1:6" s="50" customFormat="1" ht="20.100000000000001" customHeight="1">
      <c r="A145" s="96"/>
      <c r="B145" s="219" t="s">
        <v>238</v>
      </c>
      <c r="C145" s="241">
        <v>5</v>
      </c>
      <c r="D145" s="223"/>
      <c r="E145" s="223">
        <f>C145*D145</f>
        <v>0</v>
      </c>
      <c r="F145" s="243"/>
    </row>
    <row r="146" spans="1:6" s="50" customFormat="1" ht="20.100000000000001" customHeight="1">
      <c r="A146" s="96"/>
      <c r="B146" s="219" t="s">
        <v>239</v>
      </c>
      <c r="C146" s="241">
        <v>5</v>
      </c>
      <c r="D146" s="223"/>
      <c r="E146" s="223">
        <f>C146*D146</f>
        <v>0</v>
      </c>
      <c r="F146" s="243"/>
    </row>
    <row r="147" spans="1:6" s="50" customFormat="1" ht="5.25" customHeight="1">
      <c r="A147" s="96"/>
      <c r="B147" s="219"/>
      <c r="C147" s="222"/>
      <c r="D147" s="223"/>
      <c r="E147" s="223"/>
      <c r="F147" s="243"/>
    </row>
    <row r="148" spans="1:6" s="50" customFormat="1" ht="25.5">
      <c r="A148" s="96">
        <v>7</v>
      </c>
      <c r="B148" s="219" t="s">
        <v>240</v>
      </c>
      <c r="C148" s="222"/>
      <c r="D148" s="223"/>
      <c r="E148" s="223"/>
      <c r="F148" s="243"/>
    </row>
    <row r="149" spans="1:6" s="50" customFormat="1">
      <c r="A149" s="96"/>
      <c r="B149" s="219" t="s">
        <v>241</v>
      </c>
      <c r="C149" s="222"/>
      <c r="D149" s="223"/>
      <c r="E149" s="223"/>
      <c r="F149" s="243"/>
    </row>
    <row r="150" spans="1:6" s="50" customFormat="1">
      <c r="A150" s="96"/>
      <c r="B150" s="219" t="s">
        <v>242</v>
      </c>
      <c r="C150" s="241">
        <v>2</v>
      </c>
      <c r="D150" s="223"/>
      <c r="E150" s="223">
        <f>C150*D150</f>
        <v>0</v>
      </c>
      <c r="F150" s="243"/>
    </row>
    <row r="151" spans="1:6" s="50" customFormat="1" ht="6" customHeight="1">
      <c r="A151" s="96"/>
      <c r="B151" s="219"/>
      <c r="C151" s="222"/>
      <c r="D151" s="223"/>
      <c r="E151" s="223"/>
      <c r="F151" s="243"/>
    </row>
    <row r="152" spans="1:6" s="50" customFormat="1" ht="25.5">
      <c r="A152" s="96">
        <v>8</v>
      </c>
      <c r="B152" s="219" t="s">
        <v>243</v>
      </c>
      <c r="C152" s="222"/>
      <c r="D152" s="223"/>
      <c r="E152" s="223"/>
      <c r="F152" s="243"/>
    </row>
    <row r="153" spans="1:6" s="50" customFormat="1">
      <c r="A153" s="96"/>
      <c r="B153" s="219" t="s">
        <v>244</v>
      </c>
      <c r="C153" s="222" t="s">
        <v>6</v>
      </c>
      <c r="D153" s="223"/>
      <c r="E153" s="223"/>
      <c r="F153" s="243"/>
    </row>
    <row r="154" spans="1:6" s="50" customFormat="1">
      <c r="A154" s="96"/>
      <c r="B154" s="219" t="s">
        <v>43</v>
      </c>
      <c r="C154" s="241">
        <v>20</v>
      </c>
      <c r="D154" s="223"/>
      <c r="E154" s="223">
        <f>C154*D154</f>
        <v>0</v>
      </c>
      <c r="F154" s="243"/>
    </row>
    <row r="155" spans="1:6" s="50" customFormat="1" ht="5.25" customHeight="1">
      <c r="A155" s="96"/>
      <c r="B155" s="219"/>
      <c r="C155" s="222"/>
      <c r="D155" s="223"/>
      <c r="E155" s="223"/>
      <c r="F155" s="243"/>
    </row>
    <row r="156" spans="1:6" s="50" customFormat="1" ht="82.5" customHeight="1">
      <c r="A156" s="96">
        <v>9</v>
      </c>
      <c r="B156" s="219" t="s">
        <v>346</v>
      </c>
      <c r="C156" s="222"/>
      <c r="D156" s="223"/>
      <c r="E156" s="223"/>
      <c r="F156" s="243"/>
    </row>
    <row r="157" spans="1:6" s="50" customFormat="1">
      <c r="A157" s="96"/>
      <c r="B157" s="219" t="s">
        <v>347</v>
      </c>
      <c r="C157" s="222"/>
      <c r="D157" s="223"/>
      <c r="E157" s="223"/>
      <c r="F157" s="243"/>
    </row>
    <row r="158" spans="1:6" s="50" customFormat="1">
      <c r="A158" s="96"/>
      <c r="B158" s="219" t="s">
        <v>43</v>
      </c>
      <c r="C158" s="241">
        <v>3</v>
      </c>
      <c r="D158" s="223"/>
      <c r="E158" s="223">
        <f>C158*D158</f>
        <v>0</v>
      </c>
      <c r="F158" s="243"/>
    </row>
    <row r="159" spans="1:6" s="50" customFormat="1">
      <c r="A159" s="96"/>
      <c r="B159" s="219" t="s">
        <v>348</v>
      </c>
      <c r="C159" s="222"/>
      <c r="D159" s="223"/>
      <c r="E159" s="223"/>
      <c r="F159" s="243"/>
    </row>
    <row r="160" spans="1:6" s="50" customFormat="1">
      <c r="A160" s="96"/>
      <c r="B160" s="219" t="s">
        <v>43</v>
      </c>
      <c r="C160" s="241">
        <v>4</v>
      </c>
      <c r="D160" s="223"/>
      <c r="E160" s="223">
        <f>C160*D160</f>
        <v>0</v>
      </c>
      <c r="F160" s="243"/>
    </row>
    <row r="161" spans="1:6" s="50" customFormat="1" ht="8.25" customHeight="1">
      <c r="A161" s="96"/>
      <c r="B161" s="219"/>
      <c r="C161" s="222"/>
      <c r="D161" s="223"/>
      <c r="E161" s="223"/>
      <c r="F161" s="243"/>
    </row>
    <row r="162" spans="1:6" s="50" customFormat="1" ht="85.5" customHeight="1">
      <c r="A162" s="96">
        <v>10</v>
      </c>
      <c r="B162" s="219" t="s">
        <v>349</v>
      </c>
      <c r="C162" s="222"/>
      <c r="D162" s="223"/>
      <c r="E162" s="223"/>
      <c r="F162" s="243"/>
    </row>
    <row r="163" spans="1:6" s="50" customFormat="1">
      <c r="A163" s="96"/>
      <c r="B163" s="219" t="s">
        <v>245</v>
      </c>
      <c r="C163" s="222"/>
      <c r="D163" s="223"/>
      <c r="E163" s="223"/>
      <c r="F163" s="243"/>
    </row>
    <row r="164" spans="1:6" s="50" customFormat="1">
      <c r="A164" s="96"/>
      <c r="B164" s="219" t="s">
        <v>43</v>
      </c>
      <c r="C164" s="241">
        <v>2</v>
      </c>
      <c r="D164" s="223"/>
      <c r="E164" s="223">
        <f>C164*D164</f>
        <v>0</v>
      </c>
      <c r="F164" s="243"/>
    </row>
    <row r="165" spans="1:6" s="50" customFormat="1" ht="6" customHeight="1">
      <c r="A165" s="96"/>
      <c r="B165" s="219"/>
      <c r="C165" s="222"/>
      <c r="D165" s="223"/>
      <c r="E165" s="223"/>
      <c r="F165" s="243"/>
    </row>
    <row r="166" spans="1:6" s="50" customFormat="1" ht="89.25">
      <c r="A166" s="96">
        <v>11</v>
      </c>
      <c r="B166" s="219" t="s">
        <v>350</v>
      </c>
      <c r="C166" s="247"/>
      <c r="D166" s="248"/>
      <c r="E166" s="248"/>
      <c r="F166" s="243"/>
    </row>
    <row r="167" spans="1:6" s="50" customFormat="1">
      <c r="A167" s="96"/>
      <c r="B167" s="219" t="s">
        <v>43</v>
      </c>
      <c r="C167" s="241">
        <v>9</v>
      </c>
      <c r="D167" s="223"/>
      <c r="E167" s="223">
        <f>C167*D167</f>
        <v>0</v>
      </c>
      <c r="F167" s="243"/>
    </row>
    <row r="168" spans="1:6" s="50" customFormat="1" ht="6.75" customHeight="1">
      <c r="A168" s="96"/>
      <c r="B168" s="249"/>
      <c r="C168" s="247"/>
      <c r="D168" s="248"/>
      <c r="E168" s="248"/>
      <c r="F168" s="243"/>
    </row>
    <row r="169" spans="1:6" s="50" customFormat="1" ht="63.75">
      <c r="A169" s="96">
        <v>12</v>
      </c>
      <c r="B169" s="219" t="s">
        <v>351</v>
      </c>
      <c r="C169" s="247"/>
      <c r="D169" s="248"/>
      <c r="E169" s="248"/>
      <c r="F169" s="243"/>
    </row>
    <row r="170" spans="1:6" s="50" customFormat="1">
      <c r="A170" s="306"/>
      <c r="B170" s="219" t="s">
        <v>43</v>
      </c>
      <c r="C170" s="241">
        <v>2</v>
      </c>
      <c r="D170" s="223"/>
      <c r="E170" s="223">
        <f>C170*D170</f>
        <v>0</v>
      </c>
      <c r="F170" s="243"/>
    </row>
    <row r="171" spans="1:6" s="50" customFormat="1" ht="7.5" customHeight="1" thickBot="1">
      <c r="A171" s="308"/>
      <c r="B171" s="219"/>
      <c r="C171" s="222"/>
      <c r="D171" s="223"/>
      <c r="E171" s="223"/>
      <c r="F171" s="243"/>
    </row>
    <row r="172" spans="1:6" s="49" customFormat="1">
      <c r="A172" s="308"/>
      <c r="B172" s="227" t="s">
        <v>246</v>
      </c>
      <c r="C172" s="228"/>
      <c r="D172" s="229"/>
      <c r="E172" s="250">
        <f>SUM(E109:E171)</f>
        <v>0</v>
      </c>
      <c r="F172" s="224"/>
    </row>
    <row r="173" spans="1:6" s="49" customFormat="1" ht="6.75" customHeight="1">
      <c r="A173" s="306"/>
      <c r="B173" s="213"/>
      <c r="C173" s="230"/>
      <c r="D173" s="231"/>
      <c r="E173" s="251"/>
      <c r="F173" s="224"/>
    </row>
    <row r="174" spans="1:6" s="50" customFormat="1">
      <c r="A174" s="306" t="s">
        <v>247</v>
      </c>
      <c r="B174" s="306" t="s">
        <v>181</v>
      </c>
      <c r="C174" s="230"/>
      <c r="D174" s="231"/>
      <c r="E174" s="231"/>
      <c r="F174" s="243"/>
    </row>
    <row r="175" spans="1:6" s="50" customFormat="1" ht="10.5" customHeight="1">
      <c r="A175" s="96"/>
      <c r="B175" s="219"/>
      <c r="C175" s="222"/>
      <c r="D175" s="223"/>
      <c r="E175" s="223"/>
      <c r="F175" s="243"/>
    </row>
    <row r="176" spans="1:6" s="50" customFormat="1" ht="25.5">
      <c r="A176" s="96">
        <v>1</v>
      </c>
      <c r="B176" s="219" t="s">
        <v>248</v>
      </c>
      <c r="C176" s="222"/>
      <c r="D176" s="223"/>
      <c r="E176" s="223"/>
      <c r="F176" s="243"/>
    </row>
    <row r="177" spans="1:6" s="50" customFormat="1">
      <c r="A177" s="96"/>
      <c r="B177" s="244" t="s">
        <v>249</v>
      </c>
      <c r="C177" s="241">
        <v>78</v>
      </c>
      <c r="D177" s="223"/>
      <c r="E177" s="223">
        <f>C177*D177</f>
        <v>0</v>
      </c>
      <c r="F177" s="243"/>
    </row>
    <row r="178" spans="1:6" s="50" customFormat="1">
      <c r="A178" s="96"/>
      <c r="B178" s="244" t="s">
        <v>250</v>
      </c>
      <c r="C178" s="241">
        <v>72</v>
      </c>
      <c r="D178" s="223"/>
      <c r="E178" s="223">
        <f>C178*D178</f>
        <v>0</v>
      </c>
      <c r="F178" s="243"/>
    </row>
    <row r="179" spans="1:6" s="50" customFormat="1">
      <c r="A179" s="96"/>
      <c r="B179" s="244" t="s">
        <v>251</v>
      </c>
      <c r="C179" s="241">
        <v>180</v>
      </c>
      <c r="D179" s="223"/>
      <c r="E179" s="223">
        <f>C179*D179</f>
        <v>0</v>
      </c>
      <c r="F179" s="243"/>
    </row>
    <row r="180" spans="1:6" s="50" customFormat="1">
      <c r="A180" s="96"/>
      <c r="B180" s="244" t="s">
        <v>252</v>
      </c>
      <c r="C180" s="241">
        <v>276</v>
      </c>
      <c r="D180" s="223"/>
      <c r="E180" s="223">
        <f>C180*D180</f>
        <v>0</v>
      </c>
      <c r="F180" s="243"/>
    </row>
    <row r="181" spans="1:6" s="50" customFormat="1">
      <c r="A181" s="96"/>
      <c r="B181" s="244" t="s">
        <v>253</v>
      </c>
      <c r="C181" s="241">
        <v>156</v>
      </c>
      <c r="D181" s="223"/>
      <c r="E181" s="223">
        <f>C181*D181</f>
        <v>0</v>
      </c>
      <c r="F181" s="243"/>
    </row>
    <row r="182" spans="1:6" s="50" customFormat="1" ht="9" customHeight="1">
      <c r="A182" s="96"/>
      <c r="B182" s="219"/>
      <c r="C182" s="222"/>
      <c r="D182" s="223"/>
      <c r="E182" s="223"/>
      <c r="F182" s="243"/>
    </row>
    <row r="183" spans="1:6" s="50" customFormat="1" ht="25.5">
      <c r="A183" s="96">
        <v>2</v>
      </c>
      <c r="B183" s="244" t="s">
        <v>254</v>
      </c>
      <c r="C183" s="222"/>
      <c r="D183" s="223"/>
      <c r="E183" s="223"/>
      <c r="F183" s="243"/>
    </row>
    <row r="184" spans="1:6" s="50" customFormat="1">
      <c r="A184" s="96"/>
      <c r="B184" s="244" t="s">
        <v>249</v>
      </c>
      <c r="C184" s="222">
        <f>C177</f>
        <v>78</v>
      </c>
      <c r="D184" s="223"/>
      <c r="E184" s="223">
        <f>C184*D184</f>
        <v>0</v>
      </c>
      <c r="F184" s="243"/>
    </row>
    <row r="185" spans="1:6" s="50" customFormat="1">
      <c r="A185" s="96"/>
      <c r="B185" s="244" t="s">
        <v>250</v>
      </c>
      <c r="C185" s="222">
        <f>C178</f>
        <v>72</v>
      </c>
      <c r="D185" s="223"/>
      <c r="E185" s="223">
        <f>C185*D185</f>
        <v>0</v>
      </c>
      <c r="F185" s="243"/>
    </row>
    <row r="186" spans="1:6" s="50" customFormat="1">
      <c r="A186" s="96"/>
      <c r="B186" s="244" t="s">
        <v>251</v>
      </c>
      <c r="C186" s="222">
        <f>C179</f>
        <v>180</v>
      </c>
      <c r="D186" s="223"/>
      <c r="E186" s="223">
        <f>C186*D186</f>
        <v>0</v>
      </c>
      <c r="F186" s="243"/>
    </row>
    <row r="187" spans="1:6" s="50" customFormat="1">
      <c r="A187" s="96"/>
      <c r="B187" s="244" t="s">
        <v>252</v>
      </c>
      <c r="C187" s="222">
        <f>C180</f>
        <v>276</v>
      </c>
      <c r="D187" s="223"/>
      <c r="E187" s="223">
        <f>C187*D187</f>
        <v>0</v>
      </c>
      <c r="F187" s="243"/>
    </row>
    <row r="188" spans="1:6" s="50" customFormat="1" ht="9.75" customHeight="1">
      <c r="A188" s="96"/>
      <c r="B188" s="244"/>
      <c r="C188" s="222"/>
      <c r="D188" s="223"/>
      <c r="E188" s="223"/>
      <c r="F188" s="243"/>
    </row>
    <row r="189" spans="1:6" s="50" customFormat="1" ht="25.5">
      <c r="A189" s="96">
        <v>3</v>
      </c>
      <c r="B189" s="224" t="s">
        <v>255</v>
      </c>
      <c r="C189" s="222"/>
      <c r="D189" s="223"/>
      <c r="E189" s="223"/>
      <c r="F189" s="243"/>
    </row>
    <row r="190" spans="1:6" s="50" customFormat="1">
      <c r="A190" s="96"/>
      <c r="B190" s="244" t="s">
        <v>256</v>
      </c>
      <c r="C190" s="222"/>
      <c r="D190" s="223"/>
      <c r="E190" s="223"/>
      <c r="F190" s="243"/>
    </row>
    <row r="191" spans="1:6" s="50" customFormat="1">
      <c r="A191" s="96"/>
      <c r="B191" s="244" t="s">
        <v>43</v>
      </c>
      <c r="C191" s="241">
        <v>9</v>
      </c>
      <c r="D191" s="223"/>
      <c r="E191" s="223">
        <f>C191*D191</f>
        <v>0</v>
      </c>
      <c r="F191" s="243"/>
    </row>
    <row r="192" spans="1:6" s="50" customFormat="1">
      <c r="A192" s="96"/>
      <c r="B192" s="244" t="s">
        <v>257</v>
      </c>
      <c r="C192" s="222"/>
      <c r="D192" s="223"/>
      <c r="E192" s="223"/>
      <c r="F192" s="243"/>
    </row>
    <row r="193" spans="1:6" s="50" customFormat="1">
      <c r="A193" s="96"/>
      <c r="B193" s="244" t="s">
        <v>43</v>
      </c>
      <c r="C193" s="241">
        <v>20</v>
      </c>
      <c r="D193" s="223"/>
      <c r="E193" s="223">
        <f>C193*D193</f>
        <v>0</v>
      </c>
      <c r="F193" s="243"/>
    </row>
    <row r="194" spans="1:6" s="50" customFormat="1" ht="6.75" customHeight="1">
      <c r="A194" s="96"/>
      <c r="B194" s="244"/>
      <c r="C194" s="222"/>
      <c r="D194" s="223"/>
      <c r="E194" s="223"/>
      <c r="F194" s="243"/>
    </row>
    <row r="195" spans="1:6" s="50" customFormat="1" ht="25.5">
      <c r="A195" s="96">
        <v>4</v>
      </c>
      <c r="B195" s="219" t="s">
        <v>258</v>
      </c>
      <c r="C195" s="222"/>
      <c r="D195" s="223"/>
      <c r="E195" s="223"/>
      <c r="F195" s="243"/>
    </row>
    <row r="196" spans="1:6" s="50" customFormat="1">
      <c r="A196" s="96"/>
      <c r="B196" s="219" t="s">
        <v>202</v>
      </c>
      <c r="C196" s="241">
        <v>2</v>
      </c>
      <c r="D196" s="223"/>
      <c r="E196" s="223">
        <f>C196*D196</f>
        <v>0</v>
      </c>
      <c r="F196" s="243"/>
    </row>
    <row r="197" spans="1:6" s="50" customFormat="1" ht="6" customHeight="1">
      <c r="A197" s="96"/>
      <c r="B197" s="219"/>
      <c r="C197" s="222"/>
      <c r="D197" s="223"/>
      <c r="E197" s="223"/>
      <c r="F197" s="243"/>
    </row>
    <row r="198" spans="1:6" s="51" customFormat="1" ht="51">
      <c r="A198" s="218">
        <v>5</v>
      </c>
      <c r="B198" s="96" t="s">
        <v>259</v>
      </c>
      <c r="C198" s="221"/>
      <c r="D198" s="220"/>
      <c r="E198" s="220"/>
      <c r="F198" s="252"/>
    </row>
    <row r="199" spans="1:6" s="51" customFormat="1">
      <c r="A199" s="218"/>
      <c r="B199" s="96" t="s">
        <v>185</v>
      </c>
      <c r="C199" s="241">
        <v>290</v>
      </c>
      <c r="D199" s="220"/>
      <c r="E199" s="220">
        <f>C199*D199</f>
        <v>0</v>
      </c>
      <c r="F199" s="252"/>
    </row>
    <row r="200" spans="1:6" s="51" customFormat="1" ht="5.25" customHeight="1">
      <c r="A200" s="218"/>
      <c r="B200" s="96"/>
      <c r="C200" s="221"/>
      <c r="D200" s="220"/>
      <c r="E200" s="220"/>
      <c r="F200" s="252"/>
    </row>
    <row r="201" spans="1:6" s="51" customFormat="1" ht="25.5">
      <c r="A201" s="236">
        <v>6</v>
      </c>
      <c r="B201" s="96" t="s">
        <v>260</v>
      </c>
      <c r="C201" s="239"/>
      <c r="D201" s="239"/>
      <c r="E201" s="239"/>
      <c r="F201" s="252"/>
    </row>
    <row r="202" spans="1:6" s="51" customFormat="1">
      <c r="A202" s="236"/>
      <c r="B202" s="96" t="s">
        <v>43</v>
      </c>
      <c r="C202" s="241">
        <v>1</v>
      </c>
      <c r="D202" s="239"/>
      <c r="E202" s="239">
        <f>C202*D202</f>
        <v>0</v>
      </c>
      <c r="F202" s="252"/>
    </row>
    <row r="203" spans="1:6" s="51" customFormat="1" ht="6.75" customHeight="1">
      <c r="A203" s="236"/>
      <c r="B203" s="96"/>
      <c r="C203" s="239"/>
      <c r="D203" s="239"/>
      <c r="E203" s="239"/>
      <c r="F203" s="252"/>
    </row>
    <row r="204" spans="1:6" s="51" customFormat="1" ht="25.5">
      <c r="A204" s="236">
        <v>7</v>
      </c>
      <c r="B204" s="96" t="s">
        <v>261</v>
      </c>
      <c r="C204" s="239"/>
      <c r="D204" s="239"/>
      <c r="E204" s="239"/>
      <c r="F204" s="252"/>
    </row>
    <row r="205" spans="1:6" s="51" customFormat="1">
      <c r="A205" s="236"/>
      <c r="B205" s="236" t="s">
        <v>43</v>
      </c>
      <c r="C205" s="241">
        <v>1</v>
      </c>
      <c r="D205" s="239"/>
      <c r="E205" s="239">
        <f>C205*D205</f>
        <v>0</v>
      </c>
      <c r="F205" s="252"/>
    </row>
    <row r="206" spans="1:6" s="51" customFormat="1" ht="7.5" customHeight="1">
      <c r="A206" s="96"/>
      <c r="B206" s="219"/>
      <c r="C206" s="222" t="s">
        <v>6</v>
      </c>
      <c r="D206" s="223"/>
      <c r="E206" s="223"/>
      <c r="F206" s="252"/>
    </row>
    <row r="207" spans="1:6" s="51" customFormat="1" ht="67.900000000000006" customHeight="1">
      <c r="A207" s="96">
        <v>8</v>
      </c>
      <c r="B207" s="253" t="s">
        <v>377</v>
      </c>
      <c r="C207" s="222"/>
      <c r="D207" s="223"/>
      <c r="E207" s="223"/>
      <c r="F207" s="252"/>
    </row>
    <row r="208" spans="1:6" s="51" customFormat="1">
      <c r="A208" s="96"/>
      <c r="B208" s="219" t="s">
        <v>262</v>
      </c>
      <c r="C208" s="222"/>
      <c r="D208" s="223"/>
      <c r="E208" s="221">
        <f>(E41+E97+E107+E172+SUM(E176:E206))*0.1</f>
        <v>0</v>
      </c>
    </row>
    <row r="209" spans="1:6" s="51" customFormat="1" ht="6" customHeight="1">
      <c r="A209" s="96"/>
      <c r="B209" s="219"/>
      <c r="C209" s="222"/>
      <c r="D209" s="223"/>
      <c r="E209" s="221"/>
    </row>
    <row r="210" spans="1:6" s="51" customFormat="1" ht="15.4" customHeight="1">
      <c r="A210" s="96"/>
      <c r="B210" s="254" t="s">
        <v>263</v>
      </c>
      <c r="C210" s="255"/>
      <c r="D210" s="256"/>
      <c r="E210" s="256">
        <f>SUM(E175:E208)</f>
        <v>0</v>
      </c>
      <c r="F210" s="252"/>
    </row>
    <row r="211" spans="1:6">
      <c r="A211" s="96"/>
      <c r="C211" s="222"/>
      <c r="D211" s="223"/>
      <c r="E211" s="223"/>
    </row>
  </sheetData>
  <mergeCells count="2">
    <mergeCell ref="A2:E2"/>
    <mergeCell ref="A20:E20"/>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D64"/>
  <sheetViews>
    <sheetView zoomScaleNormal="100" workbookViewId="0">
      <selection activeCell="M28" sqref="M28"/>
    </sheetView>
  </sheetViews>
  <sheetFormatPr defaultColWidth="9.140625" defaultRowHeight="16.5"/>
  <cols>
    <col min="1" max="1" width="7.85546875" style="269" bestFit="1" customWidth="1"/>
    <col min="2" max="4" width="11.140625" style="258" customWidth="1"/>
    <col min="5" max="5" width="8.7109375" style="258" customWidth="1"/>
    <col min="6" max="6" width="6" style="269" customWidth="1"/>
    <col min="7" max="7" width="8.7109375" style="269" bestFit="1" customWidth="1"/>
    <col min="8" max="8" width="8.42578125" style="269" customWidth="1"/>
    <col min="9" max="9" width="12.5703125" style="269" customWidth="1"/>
    <col min="10" max="992" width="9.140625" style="52"/>
  </cols>
  <sheetData>
    <row r="1" spans="1:9">
      <c r="A1" s="310" t="s">
        <v>385</v>
      </c>
      <c r="B1" s="56"/>
    </row>
    <row r="3" spans="1:9">
      <c r="A3" s="338" t="s">
        <v>144</v>
      </c>
      <c r="B3" s="338"/>
      <c r="C3" s="338"/>
      <c r="D3" s="338"/>
      <c r="E3" s="338"/>
      <c r="F3" s="338"/>
      <c r="G3" s="338"/>
      <c r="H3" s="338"/>
      <c r="I3" s="338"/>
    </row>
    <row r="4" spans="1:9">
      <c r="A4" s="257" t="s">
        <v>6</v>
      </c>
      <c r="F4" s="259"/>
      <c r="G4" s="260"/>
      <c r="H4" s="261"/>
      <c r="I4" s="262"/>
    </row>
    <row r="5" spans="1:9" ht="31.15" customHeight="1">
      <c r="A5" s="263"/>
      <c r="C5" s="339" t="s">
        <v>264</v>
      </c>
      <c r="D5" s="339"/>
      <c r="E5" s="339"/>
      <c r="F5" s="339"/>
      <c r="G5" s="339"/>
      <c r="H5" s="264" t="s">
        <v>146</v>
      </c>
      <c r="I5" s="265">
        <f>I27</f>
        <v>0</v>
      </c>
    </row>
    <row r="6" spans="1:9">
      <c r="A6" s="266"/>
      <c r="E6" s="267"/>
      <c r="F6" s="260"/>
      <c r="G6" s="261"/>
      <c r="H6" s="262"/>
      <c r="I6" s="262"/>
    </row>
    <row r="7" spans="1:9">
      <c r="A7" s="257"/>
      <c r="E7" s="267"/>
      <c r="F7" s="260"/>
      <c r="G7" s="261"/>
      <c r="H7" s="264"/>
      <c r="I7" s="265"/>
    </row>
    <row r="8" spans="1:9">
      <c r="A8" s="266"/>
      <c r="E8" s="267"/>
      <c r="F8" s="260"/>
      <c r="G8" s="261"/>
      <c r="H8" s="262"/>
      <c r="I8" s="268"/>
    </row>
    <row r="9" spans="1:9">
      <c r="E9" s="267"/>
      <c r="F9" s="260"/>
      <c r="G9" s="257" t="s">
        <v>147</v>
      </c>
      <c r="H9" s="262"/>
      <c r="I9" s="265">
        <f>SUM(I5:I7)</f>
        <v>0</v>
      </c>
    </row>
    <row r="10" spans="1:9">
      <c r="A10" s="257"/>
      <c r="E10" s="267"/>
      <c r="F10" s="260"/>
      <c r="G10" s="261"/>
      <c r="H10" s="262"/>
      <c r="I10" s="265"/>
    </row>
    <row r="11" spans="1:9">
      <c r="A11" s="270"/>
      <c r="B11" s="271"/>
      <c r="C11" s="271"/>
      <c r="D11" s="271"/>
      <c r="E11" s="272"/>
      <c r="F11" s="273"/>
      <c r="G11" s="274"/>
      <c r="H11" s="268"/>
      <c r="I11" s="268"/>
    </row>
    <row r="12" spans="1:9" ht="16.5" customHeight="1">
      <c r="A12" s="266"/>
      <c r="F12" s="275"/>
      <c r="G12" s="276" t="s">
        <v>148</v>
      </c>
      <c r="H12" s="264" t="s">
        <v>146</v>
      </c>
      <c r="I12" s="265">
        <f>SUM(I9)*0.22</f>
        <v>0</v>
      </c>
    </row>
    <row r="13" spans="1:9">
      <c r="A13" s="266"/>
      <c r="E13" s="267"/>
      <c r="F13" s="275"/>
      <c r="G13" s="277"/>
      <c r="H13" s="278"/>
      <c r="I13" s="279"/>
    </row>
    <row r="14" spans="1:9" ht="13.5" customHeight="1">
      <c r="E14" s="280" t="s">
        <v>6</v>
      </c>
      <c r="F14" s="340" t="s">
        <v>149</v>
      </c>
      <c r="G14" s="340"/>
      <c r="H14" s="264" t="s">
        <v>146</v>
      </c>
      <c r="I14" s="265">
        <f>SUM(I9:I12)</f>
        <v>0</v>
      </c>
    </row>
    <row r="15" spans="1:9">
      <c r="A15" s="266"/>
      <c r="E15" s="281"/>
      <c r="F15" s="260"/>
      <c r="G15" s="261"/>
      <c r="H15" s="262"/>
      <c r="I15" s="262"/>
    </row>
    <row r="16" spans="1:9">
      <c r="A16" s="257"/>
      <c r="B16" s="282"/>
      <c r="C16" s="282"/>
      <c r="D16" s="282"/>
      <c r="E16" s="281"/>
      <c r="F16" s="275"/>
      <c r="G16" s="277"/>
      <c r="H16" s="264"/>
      <c r="I16" s="265"/>
    </row>
    <row r="17" spans="1:9">
      <c r="A17" s="266"/>
      <c r="E17" s="267"/>
      <c r="F17" s="260"/>
      <c r="G17" s="261"/>
      <c r="H17" s="262"/>
      <c r="I17" s="262"/>
    </row>
    <row r="18" spans="1:9">
      <c r="A18" s="341" t="s">
        <v>265</v>
      </c>
      <c r="B18" s="341"/>
      <c r="C18" s="341"/>
      <c r="D18" s="341"/>
      <c r="E18" s="341"/>
      <c r="F18" s="341"/>
      <c r="G18" s="341"/>
      <c r="H18" s="341"/>
      <c r="I18" s="341"/>
    </row>
    <row r="19" spans="1:9">
      <c r="A19" s="266"/>
      <c r="E19" s="267"/>
      <c r="F19" s="260"/>
      <c r="G19" s="261"/>
      <c r="H19" s="262"/>
      <c r="I19" s="262"/>
    </row>
    <row r="20" spans="1:9">
      <c r="A20" s="266"/>
      <c r="E20" s="267"/>
      <c r="F20" s="260"/>
      <c r="G20" s="261"/>
      <c r="H20" s="262"/>
      <c r="I20" s="262"/>
    </row>
    <row r="21" spans="1:9">
      <c r="A21" s="257" t="s">
        <v>266</v>
      </c>
      <c r="B21" s="283"/>
      <c r="C21" s="284"/>
      <c r="D21" s="284"/>
      <c r="E21" s="281"/>
      <c r="F21" s="275"/>
      <c r="G21" s="277"/>
      <c r="H21" s="264" t="s">
        <v>146</v>
      </c>
      <c r="I21" s="265">
        <f>I42</f>
        <v>0</v>
      </c>
    </row>
    <row r="22" spans="1:9">
      <c r="A22" s="266"/>
      <c r="E22" s="267"/>
      <c r="F22" s="260"/>
      <c r="G22" s="261"/>
      <c r="H22" s="262"/>
      <c r="I22" s="285"/>
    </row>
    <row r="23" spans="1:9">
      <c r="A23" s="342" t="s">
        <v>267</v>
      </c>
      <c r="B23" s="342"/>
      <c r="C23" s="284"/>
      <c r="D23" s="284"/>
      <c r="E23" s="281"/>
      <c r="F23" s="275"/>
      <c r="G23" s="277"/>
      <c r="H23" s="264" t="s">
        <v>146</v>
      </c>
      <c r="I23" s="265">
        <f>I56</f>
        <v>0</v>
      </c>
    </row>
    <row r="24" spans="1:9">
      <c r="A24" s="257"/>
      <c r="B24" s="283"/>
      <c r="E24" s="267"/>
      <c r="F24" s="260"/>
      <c r="G24" s="261"/>
      <c r="H24" s="262"/>
      <c r="I24" s="262"/>
    </row>
    <row r="25" spans="1:9">
      <c r="A25" s="257" t="s">
        <v>268</v>
      </c>
      <c r="B25" s="283"/>
      <c r="C25" s="284"/>
      <c r="D25" s="284"/>
      <c r="E25" s="281"/>
      <c r="F25" s="275"/>
      <c r="G25" s="277"/>
      <c r="H25" s="264" t="s">
        <v>146</v>
      </c>
      <c r="I25" s="265">
        <f>I64</f>
        <v>0</v>
      </c>
    </row>
    <row r="26" spans="1:9">
      <c r="A26" s="270"/>
      <c r="B26" s="271"/>
      <c r="C26" s="271"/>
      <c r="D26" s="271"/>
      <c r="E26" s="272"/>
      <c r="F26" s="273"/>
      <c r="G26" s="274"/>
      <c r="H26" s="268"/>
      <c r="I26" s="286"/>
    </row>
    <row r="27" spans="1:9">
      <c r="A27" s="257" t="s">
        <v>154</v>
      </c>
      <c r="B27" s="282"/>
      <c r="C27" s="282"/>
      <c r="D27" s="282"/>
      <c r="E27" s="281"/>
      <c r="F27" s="275"/>
      <c r="G27" s="277"/>
      <c r="H27" s="264" t="s">
        <v>146</v>
      </c>
      <c r="I27" s="265">
        <f>SUM(I21:I26)</f>
        <v>0</v>
      </c>
    </row>
    <row r="28" spans="1:9">
      <c r="A28" s="307"/>
      <c r="B28" s="287"/>
      <c r="C28" s="287"/>
      <c r="D28" s="287"/>
      <c r="E28" s="288"/>
      <c r="F28" s="275"/>
      <c r="G28" s="289"/>
      <c r="H28" s="290"/>
      <c r="I28" s="290"/>
    </row>
    <row r="29" spans="1:9">
      <c r="A29" s="307"/>
      <c r="B29" s="287"/>
      <c r="C29" s="287"/>
      <c r="D29" s="287"/>
      <c r="E29" s="288"/>
      <c r="F29" s="275"/>
      <c r="G29" s="289"/>
      <c r="H29" s="290"/>
      <c r="I29" s="290"/>
    </row>
    <row r="30" spans="1:9">
      <c r="A30" s="307"/>
      <c r="B30" s="287"/>
      <c r="C30" s="287"/>
      <c r="D30" s="287"/>
      <c r="E30" s="288"/>
      <c r="F30" s="275"/>
      <c r="G30" s="289"/>
      <c r="H30" s="290"/>
      <c r="I30" s="290"/>
    </row>
    <row r="31" spans="1:9">
      <c r="A31" s="342" t="s">
        <v>269</v>
      </c>
      <c r="B31" s="342"/>
      <c r="C31" s="342"/>
      <c r="D31" s="342"/>
      <c r="E31" s="342"/>
      <c r="F31" s="342"/>
      <c r="G31" s="342"/>
      <c r="H31" s="342"/>
      <c r="I31" s="257"/>
    </row>
    <row r="32" spans="1:9">
      <c r="A32" s="342" t="s">
        <v>270</v>
      </c>
      <c r="B32" s="342"/>
      <c r="C32" s="342"/>
      <c r="D32" s="342"/>
      <c r="E32" s="342"/>
      <c r="F32" s="342"/>
      <c r="G32" s="342"/>
      <c r="H32" s="342"/>
      <c r="I32" s="257"/>
    </row>
    <row r="33" spans="1:9" ht="9.75" customHeight="1">
      <c r="A33" s="307"/>
      <c r="B33" s="284"/>
      <c r="C33" s="284"/>
      <c r="D33" s="284"/>
      <c r="E33" s="284"/>
      <c r="F33" s="307"/>
      <c r="G33" s="307"/>
      <c r="H33" s="307"/>
      <c r="I33" s="307"/>
    </row>
    <row r="34" spans="1:9" ht="25.5" customHeight="1">
      <c r="A34" s="291" t="s">
        <v>31</v>
      </c>
      <c r="B34" s="343" t="s">
        <v>32</v>
      </c>
      <c r="C34" s="343"/>
      <c r="D34" s="343"/>
      <c r="E34" s="343"/>
      <c r="F34" s="292" t="s">
        <v>33</v>
      </c>
      <c r="G34" s="293" t="s">
        <v>34</v>
      </c>
      <c r="H34" s="294" t="s">
        <v>35</v>
      </c>
      <c r="I34" s="294" t="s">
        <v>36</v>
      </c>
    </row>
    <row r="35" spans="1:9" ht="27" customHeight="1">
      <c r="A35" s="295" t="s">
        <v>39</v>
      </c>
      <c r="B35" s="344" t="s">
        <v>352</v>
      </c>
      <c r="C35" s="344"/>
      <c r="D35" s="344"/>
      <c r="E35" s="344"/>
      <c r="F35" s="296" t="s">
        <v>43</v>
      </c>
      <c r="G35" s="297">
        <v>20</v>
      </c>
      <c r="H35" s="298"/>
      <c r="I35" s="299">
        <f t="shared" ref="I35:I40" si="0">G35*H35</f>
        <v>0</v>
      </c>
    </row>
    <row r="36" spans="1:9" ht="165" customHeight="1">
      <c r="A36" s="295" t="s">
        <v>42</v>
      </c>
      <c r="B36" s="344" t="s">
        <v>353</v>
      </c>
      <c r="C36" s="344"/>
      <c r="D36" s="344"/>
      <c r="E36" s="344"/>
      <c r="F36" s="296" t="s">
        <v>354</v>
      </c>
      <c r="G36" s="297">
        <v>78</v>
      </c>
      <c r="H36" s="298"/>
      <c r="I36" s="299">
        <f t="shared" si="0"/>
        <v>0</v>
      </c>
    </row>
    <row r="37" spans="1:9" ht="246" customHeight="1">
      <c r="A37" s="295" t="s">
        <v>44</v>
      </c>
      <c r="B37" s="344" t="s">
        <v>355</v>
      </c>
      <c r="C37" s="344"/>
      <c r="D37" s="344"/>
      <c r="E37" s="344"/>
      <c r="F37" s="296" t="s">
        <v>354</v>
      </c>
      <c r="G37" s="297">
        <v>30</v>
      </c>
      <c r="H37" s="298"/>
      <c r="I37" s="299">
        <f t="shared" si="0"/>
        <v>0</v>
      </c>
    </row>
    <row r="38" spans="1:9" ht="191.25" customHeight="1">
      <c r="A38" s="295" t="s">
        <v>46</v>
      </c>
      <c r="B38" s="344" t="s">
        <v>356</v>
      </c>
      <c r="C38" s="344"/>
      <c r="D38" s="344"/>
      <c r="E38" s="344"/>
      <c r="F38" s="296" t="s">
        <v>354</v>
      </c>
      <c r="G38" s="297">
        <v>50</v>
      </c>
      <c r="H38" s="298"/>
      <c r="I38" s="299">
        <f t="shared" si="0"/>
        <v>0</v>
      </c>
    </row>
    <row r="39" spans="1:9" ht="44.25" customHeight="1">
      <c r="A39" s="295" t="s">
        <v>47</v>
      </c>
      <c r="B39" s="344" t="s">
        <v>357</v>
      </c>
      <c r="C39" s="344"/>
      <c r="D39" s="344"/>
      <c r="E39" s="344"/>
      <c r="F39" s="296" t="s">
        <v>43</v>
      </c>
      <c r="G39" s="297">
        <v>20</v>
      </c>
      <c r="H39" s="298"/>
      <c r="I39" s="299">
        <f t="shared" si="0"/>
        <v>0</v>
      </c>
    </row>
    <row r="40" spans="1:9" ht="78.75" customHeight="1">
      <c r="A40" s="295" t="s">
        <v>48</v>
      </c>
      <c r="B40" s="344" t="s">
        <v>358</v>
      </c>
      <c r="C40" s="344"/>
      <c r="D40" s="344"/>
      <c r="E40" s="344"/>
      <c r="F40" s="296" t="s">
        <v>354</v>
      </c>
      <c r="G40" s="297">
        <v>159</v>
      </c>
      <c r="H40" s="298"/>
      <c r="I40" s="299">
        <f t="shared" si="0"/>
        <v>0</v>
      </c>
    </row>
    <row r="41" spans="1:9" ht="54" customHeight="1">
      <c r="A41" s="295" t="s">
        <v>49</v>
      </c>
      <c r="B41" s="345" t="s">
        <v>378</v>
      </c>
      <c r="C41" s="344"/>
      <c r="D41" s="344"/>
      <c r="E41" s="344"/>
      <c r="F41" s="296"/>
      <c r="G41" s="297"/>
      <c r="H41" s="298"/>
      <c r="I41" s="299">
        <f>SUM(I35:I40)*0.1</f>
        <v>0</v>
      </c>
    </row>
    <row r="42" spans="1:9" ht="13.5" customHeight="1">
      <c r="A42" s="300"/>
      <c r="B42" s="346" t="s">
        <v>271</v>
      </c>
      <c r="C42" s="346"/>
      <c r="D42" s="346"/>
      <c r="E42" s="346"/>
      <c r="F42" s="275"/>
      <c r="G42" s="277"/>
      <c r="H42" s="265" t="s">
        <v>113</v>
      </c>
      <c r="I42" s="265">
        <f>SUM(I35:I41)</f>
        <v>0</v>
      </c>
    </row>
    <row r="43" spans="1:9" s="52" customFormat="1" ht="6.75" customHeight="1">
      <c r="A43" s="269"/>
      <c r="B43" s="269"/>
      <c r="C43" s="269"/>
      <c r="D43" s="269"/>
      <c r="E43" s="269"/>
      <c r="F43" s="269"/>
      <c r="G43" s="269"/>
      <c r="H43" s="269"/>
      <c r="I43" s="269"/>
    </row>
    <row r="44" spans="1:9">
      <c r="A44" s="342" t="s">
        <v>267</v>
      </c>
      <c r="B44" s="342"/>
      <c r="C44" s="342"/>
      <c r="D44" s="342"/>
      <c r="E44" s="342"/>
      <c r="F44" s="342"/>
      <c r="G44" s="342"/>
      <c r="H44" s="342"/>
      <c r="I44" s="257"/>
    </row>
    <row r="45" spans="1:9" ht="8.25" customHeight="1">
      <c r="A45" s="307"/>
      <c r="B45" s="284"/>
      <c r="C45" s="284"/>
      <c r="D45" s="284"/>
      <c r="E45" s="284"/>
      <c r="F45" s="307"/>
      <c r="G45" s="307"/>
      <c r="H45" s="307"/>
      <c r="I45" s="307"/>
    </row>
    <row r="46" spans="1:9" ht="25.5" customHeight="1">
      <c r="A46" s="291" t="s">
        <v>31</v>
      </c>
      <c r="B46" s="343" t="s">
        <v>32</v>
      </c>
      <c r="C46" s="343"/>
      <c r="D46" s="343"/>
      <c r="E46" s="343"/>
      <c r="F46" s="292" t="s">
        <v>33</v>
      </c>
      <c r="G46" s="293" t="s">
        <v>34</v>
      </c>
      <c r="H46" s="294" t="s">
        <v>35</v>
      </c>
      <c r="I46" s="294" t="s">
        <v>36</v>
      </c>
    </row>
    <row r="47" spans="1:9" ht="36" customHeight="1">
      <c r="A47" s="295" t="s">
        <v>88</v>
      </c>
      <c r="B47" s="347" t="s">
        <v>272</v>
      </c>
      <c r="C47" s="347"/>
      <c r="D47" s="347"/>
      <c r="E47" s="347"/>
      <c r="F47" s="296" t="s">
        <v>354</v>
      </c>
      <c r="G47" s="297">
        <v>159</v>
      </c>
      <c r="H47" s="298"/>
      <c r="I47" s="299">
        <f t="shared" ref="I47:I54" si="1">G47*H47</f>
        <v>0</v>
      </c>
    </row>
    <row r="48" spans="1:9" ht="39.75" customHeight="1">
      <c r="A48" s="295" t="s">
        <v>90</v>
      </c>
      <c r="B48" s="344" t="s">
        <v>359</v>
      </c>
      <c r="C48" s="344"/>
      <c r="D48" s="344"/>
      <c r="E48" s="344"/>
      <c r="F48" s="296" t="s">
        <v>43</v>
      </c>
      <c r="G48" s="297">
        <v>54</v>
      </c>
      <c r="H48" s="298"/>
      <c r="I48" s="299">
        <f t="shared" si="1"/>
        <v>0</v>
      </c>
    </row>
    <row r="49" spans="1:9" ht="39.75" customHeight="1">
      <c r="A49" s="295" t="s">
        <v>91</v>
      </c>
      <c r="B49" s="344" t="s">
        <v>360</v>
      </c>
      <c r="C49" s="344"/>
      <c r="D49" s="344"/>
      <c r="E49" s="344"/>
      <c r="F49" s="296" t="s">
        <v>43</v>
      </c>
      <c r="G49" s="297">
        <v>84</v>
      </c>
      <c r="H49" s="298"/>
      <c r="I49" s="299">
        <f t="shared" si="1"/>
        <v>0</v>
      </c>
    </row>
    <row r="50" spans="1:9" ht="39.75" customHeight="1">
      <c r="A50" s="295" t="s">
        <v>93</v>
      </c>
      <c r="B50" s="344" t="s">
        <v>361</v>
      </c>
      <c r="C50" s="344"/>
      <c r="D50" s="344"/>
      <c r="E50" s="344"/>
      <c r="F50" s="296" t="s">
        <v>43</v>
      </c>
      <c r="G50" s="297">
        <v>24</v>
      </c>
      <c r="H50" s="298"/>
      <c r="I50" s="299">
        <f t="shared" si="1"/>
        <v>0</v>
      </c>
    </row>
    <row r="51" spans="1:9" ht="39.75" customHeight="1">
      <c r="A51" s="295" t="s">
        <v>95</v>
      </c>
      <c r="B51" s="344" t="s">
        <v>362</v>
      </c>
      <c r="C51" s="344"/>
      <c r="D51" s="344"/>
      <c r="E51" s="344"/>
      <c r="F51" s="296" t="s">
        <v>43</v>
      </c>
      <c r="G51" s="297">
        <v>42</v>
      </c>
      <c r="H51" s="298"/>
      <c r="I51" s="299">
        <f t="shared" si="1"/>
        <v>0</v>
      </c>
    </row>
    <row r="52" spans="1:9" ht="39.75" customHeight="1">
      <c r="A52" s="295" t="s">
        <v>97</v>
      </c>
      <c r="B52" s="344" t="s">
        <v>363</v>
      </c>
      <c r="C52" s="344"/>
      <c r="D52" s="344"/>
      <c r="E52" s="344"/>
      <c r="F52" s="296" t="s">
        <v>43</v>
      </c>
      <c r="G52" s="297">
        <v>12</v>
      </c>
      <c r="H52" s="298"/>
      <c r="I52" s="299">
        <f t="shared" si="1"/>
        <v>0</v>
      </c>
    </row>
    <row r="53" spans="1:9" ht="66" customHeight="1">
      <c r="A53" s="295" t="s">
        <v>98</v>
      </c>
      <c r="B53" s="344" t="s">
        <v>273</v>
      </c>
      <c r="C53" s="344"/>
      <c r="D53" s="344"/>
      <c r="E53" s="344"/>
      <c r="F53" s="296" t="s">
        <v>43</v>
      </c>
      <c r="G53" s="297">
        <v>20</v>
      </c>
      <c r="H53" s="298"/>
      <c r="I53" s="299">
        <f t="shared" si="1"/>
        <v>0</v>
      </c>
    </row>
    <row r="54" spans="1:9" ht="65.25" customHeight="1">
      <c r="A54" s="295" t="s">
        <v>99</v>
      </c>
      <c r="B54" s="344" t="s">
        <v>274</v>
      </c>
      <c r="C54" s="344"/>
      <c r="D54" s="344"/>
      <c r="E54" s="344"/>
      <c r="F54" s="296" t="s">
        <v>43</v>
      </c>
      <c r="G54" s="297">
        <v>20</v>
      </c>
      <c r="H54" s="298"/>
      <c r="I54" s="299">
        <f t="shared" si="1"/>
        <v>0</v>
      </c>
    </row>
    <row r="55" spans="1:9" ht="60.75" customHeight="1">
      <c r="A55" s="295" t="s">
        <v>100</v>
      </c>
      <c r="B55" s="344" t="s">
        <v>380</v>
      </c>
      <c r="C55" s="344"/>
      <c r="D55" s="344"/>
      <c r="E55" s="344"/>
      <c r="F55" s="296"/>
      <c r="G55" s="297"/>
      <c r="H55" s="298"/>
      <c r="I55" s="299">
        <f>SUM(I47:I54)*0.1</f>
        <v>0</v>
      </c>
    </row>
    <row r="56" spans="1:9" ht="15" customHeight="1">
      <c r="A56" s="300"/>
      <c r="B56" s="346" t="s">
        <v>275</v>
      </c>
      <c r="C56" s="346"/>
      <c r="D56" s="346"/>
      <c r="E56" s="346"/>
      <c r="F56" s="275"/>
      <c r="G56" s="277"/>
      <c r="H56" s="265" t="s">
        <v>113</v>
      </c>
      <c r="I56" s="265">
        <f>SUM(I47:I55)</f>
        <v>0</v>
      </c>
    </row>
    <row r="57" spans="1:9" ht="15" customHeight="1"/>
    <row r="58" spans="1:9">
      <c r="A58" s="342" t="s">
        <v>268</v>
      </c>
      <c r="B58" s="342"/>
      <c r="C58" s="342"/>
      <c r="D58" s="342"/>
      <c r="E58" s="342"/>
      <c r="F58" s="342"/>
      <c r="G58" s="342"/>
      <c r="H58" s="342"/>
      <c r="I58" s="265"/>
    </row>
    <row r="59" spans="1:9" ht="25.5" customHeight="1">
      <c r="A59" s="291" t="s">
        <v>31</v>
      </c>
      <c r="B59" s="343" t="s">
        <v>32</v>
      </c>
      <c r="C59" s="343"/>
      <c r="D59" s="343"/>
      <c r="E59" s="343"/>
      <c r="F59" s="292" t="s">
        <v>33</v>
      </c>
      <c r="G59" s="293" t="s">
        <v>34</v>
      </c>
      <c r="H59" s="294" t="s">
        <v>35</v>
      </c>
      <c r="I59" s="294" t="s">
        <v>36</v>
      </c>
    </row>
    <row r="60" spans="1:9" ht="26.25" customHeight="1">
      <c r="A60" s="295" t="s">
        <v>160</v>
      </c>
      <c r="B60" s="347" t="s">
        <v>276</v>
      </c>
      <c r="C60" s="347"/>
      <c r="D60" s="347"/>
      <c r="E60" s="347"/>
      <c r="F60" s="296" t="s">
        <v>354</v>
      </c>
      <c r="G60" s="297">
        <v>159</v>
      </c>
      <c r="H60" s="298"/>
      <c r="I60" s="299">
        <f>G60*H60</f>
        <v>0</v>
      </c>
    </row>
    <row r="61" spans="1:9" ht="28.9" customHeight="1">
      <c r="A61" s="295" t="s">
        <v>161</v>
      </c>
      <c r="B61" s="347" t="s">
        <v>277</v>
      </c>
      <c r="C61" s="347"/>
      <c r="D61" s="347"/>
      <c r="E61" s="347"/>
      <c r="F61" s="296" t="s">
        <v>354</v>
      </c>
      <c r="G61" s="297">
        <v>159</v>
      </c>
      <c r="H61" s="298"/>
      <c r="I61" s="299">
        <f>G61*H61</f>
        <v>0</v>
      </c>
    </row>
    <row r="62" spans="1:9" ht="47.25" customHeight="1">
      <c r="A62" s="295" t="s">
        <v>278</v>
      </c>
      <c r="B62" s="347" t="s">
        <v>279</v>
      </c>
      <c r="C62" s="347"/>
      <c r="D62" s="347"/>
      <c r="E62" s="347"/>
      <c r="F62" s="296" t="s">
        <v>43</v>
      </c>
      <c r="G62" s="297">
        <v>20</v>
      </c>
      <c r="H62" s="298"/>
      <c r="I62" s="299">
        <f>G62*H62</f>
        <v>0</v>
      </c>
    </row>
    <row r="63" spans="1:9" ht="60" customHeight="1">
      <c r="A63" s="295" t="s">
        <v>162</v>
      </c>
      <c r="B63" s="344" t="s">
        <v>379</v>
      </c>
      <c r="C63" s="344"/>
      <c r="D63" s="344"/>
      <c r="E63" s="344"/>
      <c r="F63" s="296" t="s">
        <v>6</v>
      </c>
      <c r="G63" s="297" t="s">
        <v>6</v>
      </c>
      <c r="H63" s="298"/>
      <c r="I63" s="299">
        <f>SUM(I60:I62)*0.1</f>
        <v>0</v>
      </c>
    </row>
    <row r="64" spans="1:9" ht="32.25" customHeight="1">
      <c r="A64" s="300"/>
      <c r="B64" s="346" t="s">
        <v>280</v>
      </c>
      <c r="C64" s="346"/>
      <c r="D64" s="346"/>
      <c r="E64" s="346"/>
      <c r="F64" s="275"/>
      <c r="G64" s="277"/>
      <c r="H64" s="265" t="s">
        <v>113</v>
      </c>
      <c r="I64" s="265">
        <f>SUM(I60:I63)</f>
        <v>0</v>
      </c>
    </row>
  </sheetData>
  <mergeCells count="35">
    <mergeCell ref="B60:E60"/>
    <mergeCell ref="B61:E61"/>
    <mergeCell ref="B62:E62"/>
    <mergeCell ref="B63:E63"/>
    <mergeCell ref="B64:E64"/>
    <mergeCell ref="B54:E54"/>
    <mergeCell ref="B55:E55"/>
    <mergeCell ref="B56:E56"/>
    <mergeCell ref="A58:H58"/>
    <mergeCell ref="B59:E59"/>
    <mergeCell ref="B49:E49"/>
    <mergeCell ref="B50:E50"/>
    <mergeCell ref="B51:E51"/>
    <mergeCell ref="B52:E52"/>
    <mergeCell ref="B53:E53"/>
    <mergeCell ref="B42:E42"/>
    <mergeCell ref="A44:H44"/>
    <mergeCell ref="B46:E46"/>
    <mergeCell ref="B47:E47"/>
    <mergeCell ref="B48:E48"/>
    <mergeCell ref="B37:E37"/>
    <mergeCell ref="B38:E38"/>
    <mergeCell ref="B39:E39"/>
    <mergeCell ref="B40:E40"/>
    <mergeCell ref="B41:E41"/>
    <mergeCell ref="A31:H31"/>
    <mergeCell ref="A32:H32"/>
    <mergeCell ref="B34:E34"/>
    <mergeCell ref="B35:E35"/>
    <mergeCell ref="B36:E36"/>
    <mergeCell ref="A3:I3"/>
    <mergeCell ref="C5:G5"/>
    <mergeCell ref="F14:G14"/>
    <mergeCell ref="A18:I18"/>
    <mergeCell ref="A23:B23"/>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87</TotalTime>
  <Application>Microsoft Excel</Application>
  <DocSecurity>0</DocSecurity>
  <ScaleCrop>false</ScaleCrop>
  <HeadingPairs>
    <vt:vector size="4" baseType="variant">
      <vt:variant>
        <vt:lpstr>Delovni listi</vt:lpstr>
      </vt:variant>
      <vt:variant>
        <vt:i4>6</vt:i4>
      </vt:variant>
      <vt:variant>
        <vt:lpstr>Imenovani obsegi</vt:lpstr>
      </vt:variant>
      <vt:variant>
        <vt:i4>1</vt:i4>
      </vt:variant>
    </vt:vector>
  </HeadingPairs>
  <TitlesOfParts>
    <vt:vector size="7" baseType="lpstr">
      <vt:lpstr>prva stran Petrovčeva</vt:lpstr>
      <vt:lpstr>REKAPITULACIJA</vt:lpstr>
      <vt:lpstr>VODOVOD - GV</vt:lpstr>
      <vt:lpstr>VODOVOD - HP</vt:lpstr>
      <vt:lpstr>KANALIZACIJA - GV</vt:lpstr>
      <vt:lpstr>KANALIZACIJA - HP</vt:lpstr>
      <vt:lpstr>'prva stran Petrovčeva'!Področje_tiskanja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description/>
  <cp:lastModifiedBy>Sabina Rupert</cp:lastModifiedBy>
  <cp:lastPrinted>2020-06-24T09:27:07Z</cp:lastPrinted>
  <dcterms:created xsi:type="dcterms:W3CDTF">2009-12-21T08:16:22Z</dcterms:created>
  <dcterms:modified xsi:type="dcterms:W3CDTF">2021-09-24T11:12:15Z</dcterms:modified>
</cp:coreProperties>
</file>