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polona.lebenicnik\Desktop\"/>
    </mc:Choice>
  </mc:AlternateContent>
  <xr:revisionPtr revIDLastSave="0" documentId="8_{A39CBB2D-C0BE-4A29-9396-616776FB67B9}" xr6:coauthVersionLast="46" xr6:coauthVersionMax="46" xr10:uidLastSave="{00000000-0000-0000-0000-000000000000}"/>
  <bookViews>
    <workbookView xWindow="-120" yWindow="-120" windowWidth="29040" windowHeight="15840" xr2:uid="{00000000-000D-0000-FFFF-FFFF00000000}"/>
  </bookViews>
  <sheets>
    <sheet name="REKAPITULACIJA" sheetId="1" r:id="rId1"/>
    <sheet name="Popis del Rudniška" sheetId="3" r:id="rId2"/>
    <sheet name="Popis del Kokaljeva" sheetId="2" r:id="rId3"/>
    <sheet name="Popis del Gasilska pot" sheetId="4" r:id="rId4"/>
    <sheet name="HP Rudniška, Kokaljeva in Gasil" sheetId="5"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4" i="5" l="1"/>
  <c r="I64" i="5" s="1"/>
  <c r="G63" i="5"/>
  <c r="I63" i="5" s="1"/>
  <c r="I67" i="5" s="1"/>
  <c r="G55" i="5"/>
  <c r="I55" i="5" s="1"/>
  <c r="G54" i="5"/>
  <c r="I54" i="5" s="1"/>
  <c r="G53" i="5"/>
  <c r="I53" i="5" s="1"/>
  <c r="G52" i="5"/>
  <c r="I52" i="5" s="1"/>
  <c r="G51" i="5"/>
  <c r="I51" i="5" s="1"/>
  <c r="G50" i="5"/>
  <c r="I50" i="5" s="1"/>
  <c r="G49" i="5"/>
  <c r="I49" i="5" s="1"/>
  <c r="G41" i="5"/>
  <c r="G40" i="5"/>
  <c r="G39" i="5"/>
  <c r="G38" i="5"/>
  <c r="G37" i="5"/>
  <c r="G36" i="5"/>
  <c r="G33" i="5"/>
  <c r="G32" i="5"/>
  <c r="I65" i="5"/>
  <c r="I66" i="5"/>
  <c r="I56" i="5" l="1"/>
  <c r="I57" i="5" s="1"/>
  <c r="I68" i="5"/>
  <c r="I41" i="5"/>
  <c r="I40" i="5"/>
  <c r="I39" i="5"/>
  <c r="I38" i="5"/>
  <c r="I37" i="5"/>
  <c r="I36" i="5"/>
  <c r="I35" i="5"/>
  <c r="I34" i="5"/>
  <c r="I33" i="5"/>
  <c r="I32" i="5"/>
  <c r="I78" i="3"/>
  <c r="I42" i="5" l="1"/>
  <c r="I43" i="5" s="1"/>
  <c r="I19" i="5" s="1"/>
  <c r="I23" i="5"/>
  <c r="I87" i="3"/>
  <c r="I88" i="3"/>
  <c r="I89" i="3"/>
  <c r="I90" i="3"/>
  <c r="I91" i="3"/>
  <c r="I92" i="3"/>
  <c r="I93" i="3"/>
  <c r="I94" i="3"/>
  <c r="I86" i="3"/>
  <c r="I45" i="3"/>
  <c r="I46" i="3"/>
  <c r="I47" i="3"/>
  <c r="I48" i="3"/>
  <c r="I49" i="3"/>
  <c r="I50" i="3"/>
  <c r="I51" i="3"/>
  <c r="I52" i="3"/>
  <c r="I55" i="3"/>
  <c r="I64" i="3"/>
  <c r="I65" i="3"/>
  <c r="I66" i="3"/>
  <c r="I67" i="3"/>
  <c r="I68" i="3"/>
  <c r="I69" i="3"/>
  <c r="I70" i="3"/>
  <c r="I71" i="3"/>
  <c r="I72" i="3"/>
  <c r="I73" i="3"/>
  <c r="I74" i="3"/>
  <c r="I75" i="3"/>
  <c r="I76" i="3"/>
  <c r="I77" i="3"/>
  <c r="I79" i="3"/>
  <c r="I44" i="3"/>
  <c r="A18" i="1"/>
  <c r="I188" i="4"/>
  <c r="I187" i="4"/>
  <c r="I186" i="4"/>
  <c r="I185" i="4"/>
  <c r="I184" i="4"/>
  <c r="I183" i="4"/>
  <c r="I173" i="4"/>
  <c r="I172" i="4"/>
  <c r="I171" i="4"/>
  <c r="I170" i="4"/>
  <c r="I169" i="4"/>
  <c r="I168" i="4"/>
  <c r="I164" i="4"/>
  <c r="I163" i="4"/>
  <c r="I157" i="4"/>
  <c r="I156" i="4"/>
  <c r="I155" i="4"/>
  <c r="I154" i="4"/>
  <c r="I153" i="4"/>
  <c r="I152" i="4"/>
  <c r="I151" i="4"/>
  <c r="I147" i="4"/>
  <c r="I146" i="4"/>
  <c r="I145" i="4"/>
  <c r="I144" i="4"/>
  <c r="I143" i="4"/>
  <c r="I142" i="4"/>
  <c r="I141" i="4"/>
  <c r="I140" i="4"/>
  <c r="I135" i="4"/>
  <c r="I134" i="4"/>
  <c r="I133" i="4"/>
  <c r="I132" i="4"/>
  <c r="I121" i="4"/>
  <c r="I120" i="4"/>
  <c r="I119" i="4"/>
  <c r="I118" i="4"/>
  <c r="I117" i="4"/>
  <c r="I116" i="4"/>
  <c r="I115" i="4"/>
  <c r="I114" i="4"/>
  <c r="I113" i="4"/>
  <c r="I112" i="4"/>
  <c r="I111" i="4"/>
  <c r="I110" i="4"/>
  <c r="I109" i="4"/>
  <c r="I108" i="4"/>
  <c r="I107" i="4"/>
  <c r="I106" i="4"/>
  <c r="I105" i="4"/>
  <c r="I96" i="4"/>
  <c r="I95" i="4"/>
  <c r="I94" i="4"/>
  <c r="I93" i="4"/>
  <c r="I92" i="4"/>
  <c r="I91" i="4"/>
  <c r="I90" i="4"/>
  <c r="I89" i="4"/>
  <c r="I88" i="4"/>
  <c r="I87" i="4"/>
  <c r="I86" i="4"/>
  <c r="I79" i="4"/>
  <c r="I78" i="4"/>
  <c r="I77" i="4"/>
  <c r="I76" i="4"/>
  <c r="I75" i="4"/>
  <c r="I74" i="4"/>
  <c r="I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21" i="5" l="1"/>
  <c r="I25" i="5" s="1"/>
  <c r="I5" i="5" s="1"/>
  <c r="I9" i="5" s="1"/>
  <c r="I12" i="5" s="1"/>
  <c r="I14" i="5" s="1"/>
  <c r="I122" i="4"/>
  <c r="I123" i="4" s="1"/>
  <c r="I24" i="4" s="1"/>
  <c r="I80" i="4"/>
  <c r="I81" i="4" s="1"/>
  <c r="I20" i="4" s="1"/>
  <c r="I174" i="4"/>
  <c r="I175" i="4" s="1"/>
  <c r="I26" i="4" s="1"/>
  <c r="I97" i="4"/>
  <c r="I98" i="4" s="1"/>
  <c r="I22" i="4" s="1"/>
  <c r="I189" i="4"/>
  <c r="I190" i="4" s="1"/>
  <c r="I36" i="4" s="1"/>
  <c r="I38" i="4" s="1"/>
  <c r="I38" i="1" l="1"/>
  <c r="I28" i="4"/>
  <c r="I6" i="4" s="1"/>
  <c r="I10" i="4" l="1"/>
  <c r="I13" i="4" s="1"/>
  <c r="I15" i="4" s="1"/>
  <c r="I36" i="1"/>
  <c r="I186" i="3" l="1"/>
  <c r="I185" i="3"/>
  <c r="I184" i="3"/>
  <c r="I175" i="3"/>
  <c r="I174" i="3"/>
  <c r="I173" i="3"/>
  <c r="I172" i="3"/>
  <c r="I171" i="3"/>
  <c r="I170" i="3"/>
  <c r="I166" i="3"/>
  <c r="I160" i="3"/>
  <c r="I159" i="3"/>
  <c r="I158" i="3"/>
  <c r="I157" i="3"/>
  <c r="I156" i="3"/>
  <c r="I155" i="3"/>
  <c r="I154" i="3"/>
  <c r="I150" i="3"/>
  <c r="I149" i="3"/>
  <c r="I148" i="3"/>
  <c r="I147" i="3"/>
  <c r="I146" i="3"/>
  <c r="I145" i="3"/>
  <c r="I144" i="3"/>
  <c r="I143" i="3"/>
  <c r="I142" i="3"/>
  <c r="I141" i="3"/>
  <c r="I140" i="3"/>
  <c r="I139" i="3"/>
  <c r="I134" i="3"/>
  <c r="I133" i="3"/>
  <c r="I132" i="3"/>
  <c r="I131" i="3"/>
  <c r="I120" i="3"/>
  <c r="I119" i="3"/>
  <c r="I118" i="3"/>
  <c r="I117" i="3"/>
  <c r="I116" i="3"/>
  <c r="I115" i="3"/>
  <c r="I114" i="3"/>
  <c r="I113" i="3"/>
  <c r="I112" i="3"/>
  <c r="I111" i="3"/>
  <c r="I110" i="3"/>
  <c r="I109" i="3"/>
  <c r="I108" i="3"/>
  <c r="I107" i="3"/>
  <c r="I106" i="3"/>
  <c r="I105" i="3"/>
  <c r="I104" i="3"/>
  <c r="G95" i="3"/>
  <c r="I95" i="3" s="1"/>
  <c r="I63" i="3"/>
  <c r="I62" i="3"/>
  <c r="I61" i="3"/>
  <c r="I60" i="3"/>
  <c r="I59" i="3"/>
  <c r="I58" i="3"/>
  <c r="I57" i="3"/>
  <c r="I56" i="3"/>
  <c r="I54" i="3"/>
  <c r="I53" i="3"/>
  <c r="I96" i="3" l="1"/>
  <c r="I97" i="3" s="1"/>
  <c r="I22" i="3" s="1"/>
  <c r="I187" i="3"/>
  <c r="I188" i="3" s="1"/>
  <c r="I35" i="3" s="1"/>
  <c r="I37" i="3" s="1"/>
  <c r="I80" i="3"/>
  <c r="I81" i="3" s="1"/>
  <c r="I20" i="3" s="1"/>
  <c r="I121" i="3"/>
  <c r="I122" i="3" s="1"/>
  <c r="I24" i="3" s="1"/>
  <c r="I176" i="3"/>
  <c r="I177" i="3" s="1"/>
  <c r="I26" i="3" s="1"/>
  <c r="I28" i="3" l="1"/>
  <c r="I6" i="3" s="1"/>
  <c r="I10" i="3" s="1"/>
  <c r="I13" i="3" s="1"/>
  <c r="I15" i="3" s="1"/>
  <c r="I32" i="1" l="1"/>
  <c r="I184" i="2"/>
  <c r="I183" i="2"/>
  <c r="I182" i="2"/>
  <c r="I181" i="2"/>
  <c r="I180" i="2"/>
  <c r="I179" i="2"/>
  <c r="I170" i="2"/>
  <c r="I169" i="2"/>
  <c r="I168" i="2"/>
  <c r="I167" i="2"/>
  <c r="I166" i="2"/>
  <c r="I165" i="2"/>
  <c r="I161" i="2"/>
  <c r="I160" i="2"/>
  <c r="I154" i="2"/>
  <c r="I153" i="2"/>
  <c r="I152" i="2"/>
  <c r="I151" i="2"/>
  <c r="I150" i="2"/>
  <c r="I149" i="2"/>
  <c r="I148" i="2"/>
  <c r="I144" i="2"/>
  <c r="I143" i="2"/>
  <c r="I142" i="2"/>
  <c r="I141" i="2"/>
  <c r="I140" i="2"/>
  <c r="I139" i="2"/>
  <c r="I138" i="2"/>
  <c r="I137" i="2"/>
  <c r="I132" i="2"/>
  <c r="I131" i="2"/>
  <c r="I130" i="2"/>
  <c r="I129" i="2"/>
  <c r="I118" i="2"/>
  <c r="I117" i="2"/>
  <c r="I116" i="2"/>
  <c r="I115" i="2"/>
  <c r="I114" i="2"/>
  <c r="I113" i="2"/>
  <c r="I112" i="2"/>
  <c r="I111" i="2"/>
  <c r="I110" i="2"/>
  <c r="I109" i="2"/>
  <c r="I108" i="2"/>
  <c r="I107" i="2"/>
  <c r="I106" i="2"/>
  <c r="I105" i="2"/>
  <c r="I104" i="2"/>
  <c r="I103" i="2"/>
  <c r="I102" i="2"/>
  <c r="G93" i="2"/>
  <c r="I93" i="2" s="1"/>
  <c r="I92" i="2"/>
  <c r="I91" i="2"/>
  <c r="I90" i="2"/>
  <c r="I89" i="2"/>
  <c r="I88" i="2"/>
  <c r="I87" i="2"/>
  <c r="I86" i="2"/>
  <c r="I85" i="2"/>
  <c r="I84"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94" i="2" l="1"/>
  <c r="I95" i="2" s="1"/>
  <c r="I21" i="2" s="1"/>
  <c r="I171" i="2"/>
  <c r="I172" i="2" s="1"/>
  <c r="I25" i="2" s="1"/>
  <c r="I79" i="2"/>
  <c r="I80" i="2" s="1"/>
  <c r="I19" i="2" s="1"/>
  <c r="I119" i="2"/>
  <c r="I120" i="2" s="1"/>
  <c r="I23" i="2" s="1"/>
  <c r="I185" i="2"/>
  <c r="I186" i="2" s="1"/>
  <c r="I35" i="2" s="1"/>
  <c r="I37" i="2" s="1"/>
  <c r="I27" i="2" l="1"/>
  <c r="I5" i="2" s="1"/>
  <c r="I9" i="2" l="1"/>
  <c r="I12" i="2" s="1"/>
  <c r="I14" i="2" s="1"/>
  <c r="I34" i="1"/>
  <c r="I40" i="1" l="1"/>
  <c r="I18" i="1" s="1"/>
  <c r="I22" i="1" s="1"/>
  <c r="I25" i="1" s="1"/>
  <c r="I27" i="1" s="1"/>
</calcChain>
</file>

<file path=xl/sharedStrings.xml><?xml version="1.0" encoding="utf-8"?>
<sst xmlns="http://schemas.openxmlformats.org/spreadsheetml/2006/main" count="1268" uniqueCount="295">
  <si>
    <t>POPIS DEL S PREDIZMERAMI IN PREDRAČUNOM</t>
  </si>
  <si>
    <t>PROJEKT:</t>
  </si>
  <si>
    <t xml:space="preserve"> </t>
  </si>
  <si>
    <t>OBJEKT:</t>
  </si>
  <si>
    <t>SKUPNA REKAPITULACIJA:</t>
  </si>
  <si>
    <t>€</t>
  </si>
  <si>
    <t>SKUPAJ:</t>
  </si>
  <si>
    <t>DDV 22 %</t>
  </si>
  <si>
    <t>SKUPAJ BRUTO:</t>
  </si>
  <si>
    <t>A: REKAPITULACIJA GLAVNI VOD</t>
  </si>
  <si>
    <t>1. ZEMELJSKA DELA</t>
  </si>
  <si>
    <t>2. RUŠITEV CESTIŠČA IN POVRNITEV V PRVOTNO STANJE</t>
  </si>
  <si>
    <t>3. MONTAŽNA DELA</t>
  </si>
  <si>
    <t>4. NABAVA MATERIALA</t>
  </si>
  <si>
    <t>SKUPAJ</t>
  </si>
  <si>
    <t>B: REKAPITULACIJA KANALIZACIJA</t>
  </si>
  <si>
    <t>1. SANACIJA KANALIZACIJE</t>
  </si>
  <si>
    <t>- upoštevano obstoječe stanje terena</t>
  </si>
  <si>
    <t>Faktor razrahljivosti upoštevan v ceni na enoto.</t>
  </si>
  <si>
    <t>postavka</t>
  </si>
  <si>
    <t>opis dela</t>
  </si>
  <si>
    <t>enota mere</t>
  </si>
  <si>
    <t>količina</t>
  </si>
  <si>
    <t>cena/enoto</t>
  </si>
  <si>
    <t>cena</t>
  </si>
  <si>
    <t>1.0</t>
  </si>
  <si>
    <t>kos</t>
  </si>
  <si>
    <t>1.1</t>
  </si>
  <si>
    <t>1.2</t>
  </si>
  <si>
    <t>1.3</t>
  </si>
  <si>
    <t>1.4</t>
  </si>
  <si>
    <t>1.5</t>
  </si>
  <si>
    <t>1.6</t>
  </si>
  <si>
    <t>1.7</t>
  </si>
  <si>
    <t>1.8</t>
  </si>
  <si>
    <t>1.9</t>
  </si>
  <si>
    <t>m1</t>
  </si>
  <si>
    <t>1.10</t>
  </si>
  <si>
    <t>1.11</t>
  </si>
  <si>
    <t>1.12</t>
  </si>
  <si>
    <t>1.13</t>
  </si>
  <si>
    <t>1.14</t>
  </si>
  <si>
    <t>1.15</t>
  </si>
  <si>
    <t>1.16</t>
  </si>
  <si>
    <t>1.17</t>
  </si>
  <si>
    <t>1.18</t>
  </si>
  <si>
    <t>1.19</t>
  </si>
  <si>
    <t>1.20</t>
  </si>
  <si>
    <t>1.21</t>
  </si>
  <si>
    <t>1.22</t>
  </si>
  <si>
    <t>1.23</t>
  </si>
  <si>
    <t>1.24</t>
  </si>
  <si>
    <t>1.25</t>
  </si>
  <si>
    <t>1.26</t>
  </si>
  <si>
    <t>1.27</t>
  </si>
  <si>
    <t>1.28</t>
  </si>
  <si>
    <t>1.29</t>
  </si>
  <si>
    <t>ur</t>
  </si>
  <si>
    <t>1.30</t>
  </si>
  <si>
    <t>1.31</t>
  </si>
  <si>
    <t>1.32</t>
  </si>
  <si>
    <t>1.33</t>
  </si>
  <si>
    <t>1.34</t>
  </si>
  <si>
    <t>1.35</t>
  </si>
  <si>
    <t>ZEMELJSKA DELA GLAVNI VOD</t>
  </si>
  <si>
    <t>skupaj</t>
  </si>
  <si>
    <t>2.0</t>
  </si>
  <si>
    <t>Odrez asfaltnega cestišča debeline do 15 cm, širine 2,5 m, pod strokovnim nadzorom upravljalca ceste.</t>
  </si>
  <si>
    <t>2.1</t>
  </si>
  <si>
    <t xml:space="preserve">Rušenje asfaltnega cestišča debeline do 15 cm v potrebni širini, z zarezom, nakladanjem, razkladanjem ter odvozom na trajno gradbeno deponijo s plačilom deponije pod strokovnim nadzorom upravljalca ceste. </t>
  </si>
  <si>
    <t>m2</t>
  </si>
  <si>
    <t>2.2</t>
  </si>
  <si>
    <t>2.3</t>
  </si>
  <si>
    <t>Rušenje betonskih robnikov z nakladanjem na kamion in odvozom na stalno lastno deponijo, vključno z manipulativnimi stroški in stroški deponije. Dobava in vgradnja novih betonskih robnikov 15/25/100, 15/25/25, 15/25/33 ter postavitev v beton C16/20 s porabo 0,15 m3/m' in zalivanje stikov s cementno malto.
Obračun za m'.</t>
  </si>
  <si>
    <t>2.4</t>
  </si>
  <si>
    <t>Asfaltiranje cestišča z nosilnim slojem AC 22 base B 70/100 A4 v debelini 6 cm. Izvedba po zahtevi upravljalca ceste in dovoljenja za poseg v cestišče. Cena zajema material, delo, brizg z emulzijo in premaz vseh stikov z dilaplastom.
Obračun za 1 m2.</t>
  </si>
  <si>
    <t>2.5</t>
  </si>
  <si>
    <t>Asfaltiranje cestišča z obrabno-zapornim slojem AC 8 surf B 70/100 A4 v debelini 3 cm. Izvedba po zahtevi upravljalca ceste in dovoljenja za poseg v cestišče. Cena zajema material, delo, brizg z emulzijo in premaz vseh stikov z dilaplastom.
Obračun za 1 m2.</t>
  </si>
  <si>
    <t>2.6</t>
  </si>
  <si>
    <t>2.7</t>
  </si>
  <si>
    <t>2.8</t>
  </si>
  <si>
    <t>2.9</t>
  </si>
  <si>
    <t>2.10</t>
  </si>
  <si>
    <t>2.11</t>
  </si>
  <si>
    <t>RUŠITEV CESTIŠČA IN POVRNITEV V PRVOTNO STANJE</t>
  </si>
  <si>
    <t>3.1</t>
  </si>
  <si>
    <t>3.2</t>
  </si>
  <si>
    <t>3.3</t>
  </si>
  <si>
    <t>3.4</t>
  </si>
  <si>
    <t>3.5</t>
  </si>
  <si>
    <t>3.6</t>
  </si>
  <si>
    <t>3.7</t>
  </si>
  <si>
    <t>3.8</t>
  </si>
  <si>
    <t>3.9</t>
  </si>
  <si>
    <t xml:space="preserve">kos </t>
  </si>
  <si>
    <t>3.10</t>
  </si>
  <si>
    <t>Ukinitev, blindiranje starih vodomernih garnitur na glavnem vodu, skupaj z vsem potrebnim materialom in delom.
Obračun za 1 kos.</t>
  </si>
  <si>
    <t>3.11</t>
  </si>
  <si>
    <t>3.12</t>
  </si>
  <si>
    <t>3.13</t>
  </si>
  <si>
    <t>3.14</t>
  </si>
  <si>
    <t>3.15</t>
  </si>
  <si>
    <t>3.16</t>
  </si>
  <si>
    <t>3.17</t>
  </si>
  <si>
    <t>3.18</t>
  </si>
  <si>
    <t>3.19</t>
  </si>
  <si>
    <t>MONTAŽNA DELA GLAVNI VOD</t>
  </si>
  <si>
    <t>V ceni NL cevi so všteta potrebna standardna tesnila in Vi tesnila.</t>
  </si>
  <si>
    <t>NL FAZONSKI KOSI:</t>
  </si>
  <si>
    <t>V ceni NL fazonskih kosov so všteta vsa potrebna tesnila. V ceni NL kosov, spojnih kosov in armaturah na prirobnico so všteta vsa potrebna tesnila in vijačni material.</t>
  </si>
  <si>
    <t>VODOVODNE ARMATURE</t>
  </si>
  <si>
    <t>SPOJNI KOSI</t>
  </si>
  <si>
    <t>V ceni spojnih kosov je vključen ves potreben vijačni material za medprirobnične spoje fazonskih kosov, armatur in spojnih kosov.</t>
  </si>
  <si>
    <t>MATERIAL ZA PROVIZORIJ</t>
  </si>
  <si>
    <t>NABAVA VODOVODNEGA MATERIALA GLAVNI VOD</t>
  </si>
  <si>
    <t>B: KANALIZACIJA</t>
  </si>
  <si>
    <t>Točkovna sanacija poškodb v cevi DN 300 z vstavitvijo impregniranega vložka iz steklenih vlaken v dolžini cca 1m¹</t>
  </si>
  <si>
    <t>Sanacija točkovnih poškodb, stikov s priključnimi cevmi, razpok v jašku. Vključno z vsem potrebnim materialom in delom. Obračun za kos.</t>
  </si>
  <si>
    <t>Dobava in menjava  kanalskega pokrova dimenzije DN 1000 mm, nosilnosti 400 kN iz sive ali duktilne litine vgrajene v AB venec ustrezne dimenzije, masa pokrova skupaj z okvirjem min. 110 kg, protihrupni vložek iz poliuretana neodstranljivo zlepljen na pokrov. Postavka vključuje vsa potrebna dela (odstranitev starega pokrova, obdelava, dobava in montaža venca in novega pokrova). Obračun za kos.</t>
  </si>
  <si>
    <t>Dobava in menjava  kanalskega pokrova dimenzije DN 800 mm, nosilnosti 400 kN iz sive ali duktilne litine vgrajene v AB venec ustrezne dimenzije, masa pokrova skupaj z okvirjem min. 110 kg, protihrupni vložek iz poliuretana neodstranljivo zlepljen na pokrov. Postavka vključuje vsa potrebna dela (odstranitev starega pokrova, obdelava, dobava in montaža venca in novega pokrova). Obračun za kos.</t>
  </si>
  <si>
    <t>SANACIJA KANALIZACIJE</t>
  </si>
  <si>
    <t>VODOVOD IN KANALIZACIJA GASILSKA POT</t>
  </si>
  <si>
    <t>2. MONTAŽNA DELA</t>
  </si>
  <si>
    <t>3. NABAVA MATERIALA</t>
  </si>
  <si>
    <t>1.36</t>
  </si>
  <si>
    <t>m3</t>
  </si>
  <si>
    <t>Ukinitev, blindiranje starih vodovodnih cevi na glavnem vodu z vstavitivjo čepa, skupaj z vsem potrebnim materialom in delom.
Obračun za 1 kos.</t>
  </si>
  <si>
    <t>Spojka E za PE cev d 110, PN 10.</t>
  </si>
  <si>
    <t>Sanacija točkovnih poškodb, stikov s cevmi, razpok v jašku. Vključno z vsem potrebnim materialom in delom. Obračun za kos.</t>
  </si>
  <si>
    <t>VODOVOD IN KANALIZACIJA KOKALJEVA ULICA</t>
  </si>
  <si>
    <t>A: REKAPITULACIJA VODOVOD</t>
  </si>
  <si>
    <t>VODOVOD IN KANALIZACIJA RUDNIŠKA ULICA</t>
  </si>
  <si>
    <r>
      <t xml:space="preserve">INVESTICIJSKO VZDRŽEVANJE VODOVODA V OBČINI </t>
    </r>
    <r>
      <rPr>
        <b/>
        <sz val="11"/>
        <rFont val="Arial Narrow"/>
        <family val="2"/>
        <charset val="238"/>
      </rPr>
      <t>DOMŽALE</t>
    </r>
  </si>
  <si>
    <t>REKAPITULACIJA</t>
  </si>
  <si>
    <t>1. VODOVOD IN KANALIZACIJA RUDNIŠKA ULICA</t>
  </si>
  <si>
    <t>2. VODOVOD IN KANALIZACIJA KOKALJEVA ULICA</t>
  </si>
  <si>
    <t>3. VODOVOD IN KANALIZACIJA GASILSKA POT</t>
  </si>
  <si>
    <t>OBNOVA VODOVODA, KANALIZACIJE IN VODOVODNIH HIŠNIH PRIKLJUČKOV PO RUDNIŠKI IN KOKALJEVI ULICI TER GASILSKI POTI V JARŠAH</t>
  </si>
  <si>
    <t>VODOVOD, KANALIZACIJA IN VODOVODNI HIŠNI PRIKLJUČKI</t>
  </si>
  <si>
    <t>4. VODOVODNI HIŠNI PRIKLJUČKI PO RUDNIŠKI, KOKALJEVI, GASILSKI POTI</t>
  </si>
  <si>
    <t>ZEMELJSKA DELA HIŠNI PRIKLJUČKI</t>
  </si>
  <si>
    <t>MONTAŽNA DELA HIŠNI PRIKLJUČKI</t>
  </si>
  <si>
    <t>NABAVA VODOVODNEGA MATERIALA HP</t>
  </si>
  <si>
    <t>VODOVODNI HIŠNI PRIKLJUČKI PO RUDNIŠKI IN KOKALJEVI ULICI TER GASILSKI POTI</t>
  </si>
  <si>
    <t xml:space="preserve"> REKAPITULACIJA HIŠNI PRIKLJUČKI</t>
  </si>
  <si>
    <r>
      <rPr>
        <b/>
        <sz val="10"/>
        <rFont val="Arial Narrow"/>
        <family val="2"/>
      </rPr>
      <t>Demontaža stare in vgradnja nove</t>
    </r>
    <r>
      <rPr>
        <sz val="10"/>
        <rFont val="Arial Narrow"/>
        <family val="2"/>
      </rPr>
      <t xml:space="preserve"> garniture in cestne kape z betonsko podložko.
Obračun za </t>
    </r>
    <r>
      <rPr>
        <b/>
        <sz val="10"/>
        <rFont val="Arial Narrow"/>
        <family val="2"/>
      </rPr>
      <t>1 kos</t>
    </r>
    <r>
      <rPr>
        <sz val="10"/>
        <rFont val="Arial Narrow"/>
        <family val="2"/>
      </rPr>
      <t>.</t>
    </r>
  </si>
  <si>
    <r>
      <rPr>
        <b/>
        <sz val="10"/>
        <rFont val="Arial Narrow"/>
        <family val="2"/>
      </rPr>
      <t>Prenos</t>
    </r>
    <r>
      <rPr>
        <sz val="10"/>
        <rFont val="Arial Narrow"/>
        <family val="2"/>
      </rPr>
      <t xml:space="preserve">, spuščanje in montaža zobčastih </t>
    </r>
    <r>
      <rPr>
        <b/>
        <sz val="10"/>
        <rFont val="Arial Narrow"/>
        <family val="2"/>
      </rPr>
      <t>spojk</t>
    </r>
    <r>
      <rPr>
        <sz val="10"/>
        <rFont val="Arial Narrow"/>
        <family val="2"/>
      </rPr>
      <t xml:space="preserve">, maxi quick spojk in univerzalnih spojk.
Obračun za </t>
    </r>
    <r>
      <rPr>
        <b/>
        <sz val="10"/>
        <rFont val="Arial Narrow"/>
        <family val="2"/>
      </rPr>
      <t>1 kos</t>
    </r>
    <r>
      <rPr>
        <sz val="10"/>
        <rFont val="Arial Narrow"/>
        <family val="2"/>
      </rPr>
      <t>.</t>
    </r>
  </si>
  <si>
    <r>
      <t xml:space="preserve">Montaža univerzalnega navrtalnega zasuna za cevovod </t>
    </r>
    <r>
      <rPr>
        <b/>
        <sz val="10"/>
        <rFont val="Arial Narrow"/>
        <family val="2"/>
      </rPr>
      <t>NL DN 100</t>
    </r>
    <r>
      <rPr>
        <sz val="10"/>
        <rFont val="Arial Narrow"/>
        <family val="2"/>
      </rPr>
      <t xml:space="preserve"> z montažo vgradne garniture in teleskopske cestne kape z betonsko podložko, vključno z vrtljivim kosom ISO fiting </t>
    </r>
    <r>
      <rPr>
        <b/>
        <sz val="10"/>
        <rFont val="Arial Narrow"/>
        <family val="2"/>
      </rPr>
      <t>fi 6/4"/1"</t>
    </r>
    <r>
      <rPr>
        <sz val="10"/>
        <rFont val="Arial Narrow"/>
        <family val="2"/>
      </rPr>
      <t xml:space="preserve"> in prehodno ločno spojko </t>
    </r>
    <r>
      <rPr>
        <b/>
        <sz val="10"/>
        <rFont val="Arial Narrow"/>
        <family val="2"/>
      </rPr>
      <t>d 32</t>
    </r>
    <r>
      <rPr>
        <sz val="10"/>
        <rFont val="Arial Narrow"/>
        <family val="2"/>
      </rPr>
      <t xml:space="preserve"> za PE cev za prevezavo.
Obračun za </t>
    </r>
    <r>
      <rPr>
        <b/>
        <sz val="10"/>
        <rFont val="Arial Narrow"/>
        <family val="2"/>
      </rPr>
      <t>1 kos</t>
    </r>
    <r>
      <rPr>
        <sz val="10"/>
        <rFont val="Arial Narrow"/>
        <family val="2"/>
      </rPr>
      <t>.</t>
    </r>
  </si>
  <si>
    <r>
      <t xml:space="preserve">Montaža tipskega </t>
    </r>
    <r>
      <rPr>
        <b/>
        <sz val="10"/>
        <rFont val="Arial Narrow"/>
        <family val="2"/>
      </rPr>
      <t>PEHD zunanjega termo jaška DN 500</t>
    </r>
    <r>
      <rPr>
        <sz val="10"/>
        <rFont val="Arial Narrow"/>
        <family val="2"/>
      </rPr>
      <t xml:space="preserve">,     h = 100 cm, </t>
    </r>
    <r>
      <rPr>
        <b/>
        <sz val="10"/>
        <rFont val="Arial Narrow"/>
        <family val="2"/>
      </rPr>
      <t>po detajlu iz projekta</t>
    </r>
    <r>
      <rPr>
        <sz val="10"/>
        <rFont val="Arial Narrow"/>
        <family val="2"/>
      </rPr>
      <t xml:space="preserve">, vključno z vsemi zemeljskimi in montažnimi deli in potrebnim materialom.
Obračun za </t>
    </r>
    <r>
      <rPr>
        <b/>
        <sz val="10"/>
        <rFont val="Arial Narrow"/>
        <family val="2"/>
      </rPr>
      <t>1 kos</t>
    </r>
    <r>
      <rPr>
        <sz val="10"/>
        <rFont val="Arial Narrow"/>
        <family val="2"/>
      </rPr>
      <t>.</t>
    </r>
  </si>
  <si>
    <r>
      <rPr>
        <b/>
        <sz val="10"/>
        <rFont val="Arial Narrow"/>
        <family val="2"/>
      </rPr>
      <t>Izdelava vodenega podboja</t>
    </r>
    <r>
      <rPr>
        <sz val="10"/>
        <rFont val="Arial Narrow"/>
        <family val="2"/>
      </rPr>
      <t xml:space="preserve"> z dobavo zaščitne cevi PE d63 vključno z vsemi potrebnimi deli, materialom (voda, bentonit) in izkopom jame za vrtalno garnituro na obeh straneh podboja. Vključno s premikom vrtalne garniture.
Obračun za 1 m'.</t>
    </r>
  </si>
  <si>
    <r>
      <rPr>
        <b/>
        <sz val="10"/>
        <rFont val="Arial Narrow"/>
        <family val="2"/>
      </rPr>
      <t>Izdelava preboja</t>
    </r>
    <r>
      <rPr>
        <sz val="10"/>
        <rFont val="Arial Narrow"/>
        <family val="2"/>
      </rPr>
      <t xml:space="preserve"> skozi temelj ali zunanjo steno objekta za cev PE 63 in sanacija površin okoli preboja ter sanacija hidro in termo izolacije.
Obračun za </t>
    </r>
    <r>
      <rPr>
        <b/>
        <sz val="10"/>
        <rFont val="Arial Narrow"/>
        <family val="2"/>
      </rPr>
      <t>1 kos</t>
    </r>
    <r>
      <rPr>
        <sz val="10"/>
        <rFont val="Arial Narrow"/>
        <family val="2"/>
      </rPr>
      <t>.</t>
    </r>
  </si>
  <si>
    <r>
      <t xml:space="preserve">Izdelava </t>
    </r>
    <r>
      <rPr>
        <b/>
        <sz val="10"/>
        <rFont val="Arial Narrow"/>
        <family val="2"/>
      </rPr>
      <t>varnostnega načrta</t>
    </r>
    <r>
      <rPr>
        <sz val="10"/>
        <rFont val="Arial Narrow"/>
        <family val="2"/>
      </rPr>
      <t xml:space="preserve"> za enostavnejši objekt. V izdelavo so vključeni vsi stroški. Koordinacija VZPD na gradbišču. V ceno je vštet tudi en obisk na gradbišču.
V ponudbi se predpostavi cena 5</t>
    </r>
    <r>
      <rPr>
        <b/>
        <sz val="10"/>
        <rFont val="Arial Narrow"/>
        <family val="2"/>
      </rPr>
      <t>00 €</t>
    </r>
    <r>
      <rPr>
        <sz val="10"/>
        <rFont val="Arial Narrow"/>
        <family val="2"/>
      </rPr>
      <t>.</t>
    </r>
  </si>
  <si>
    <r>
      <rPr>
        <b/>
        <sz val="10"/>
        <rFont val="Arial Narrow"/>
        <family val="2"/>
      </rPr>
      <t xml:space="preserve">Zakoličba osi </t>
    </r>
    <r>
      <rPr>
        <sz val="10"/>
        <rFont val="Arial Narrow"/>
        <family val="2"/>
      </rPr>
      <t xml:space="preserve">cevovoda z zavarovanjem osi, oznakami horizontalnih in vertikalnih lomov, oznako vozlišč in odcepov ter zakoličba mesta prevezave na obstoječi cevovod. Postavitev gradbenih profilov na vzporedno os trase cevovoda in določitev nivoja za merjenje globine izkopa in polaganje cevovoda. 
Obračun za </t>
    </r>
    <r>
      <rPr>
        <b/>
        <sz val="10"/>
        <rFont val="Arial Narrow"/>
        <family val="2"/>
      </rPr>
      <t>1 m'</t>
    </r>
    <r>
      <rPr>
        <sz val="10"/>
        <rFont val="Arial Narrow"/>
        <family val="2"/>
      </rPr>
      <t>.</t>
    </r>
  </si>
  <si>
    <r>
      <t>m</t>
    </r>
    <r>
      <rPr>
        <vertAlign val="superscript"/>
        <sz val="10"/>
        <rFont val="Arial Narrow"/>
        <family val="2"/>
      </rPr>
      <t>1</t>
    </r>
  </si>
  <si>
    <r>
      <rPr>
        <b/>
        <sz val="10"/>
        <rFont val="Arial Narrow"/>
        <family val="2"/>
      </rPr>
      <t>Izdelava geodetskega posnetka</t>
    </r>
    <r>
      <rPr>
        <sz val="10"/>
        <rFont val="Arial Narrow"/>
        <family val="2"/>
      </rPr>
      <t xml:space="preserve"> in vris v kataster. En izvod posnetka v Gauss-Krugerjevem sistemu oziroma drugem veljavnem sistemu se odda v elektronski obliki. Izdelava geodetskega načrta po zahtevi upravljalca vodovoda in veljavni gradbeni zakonodaji.
Obračun za </t>
    </r>
    <r>
      <rPr>
        <b/>
        <sz val="10"/>
        <rFont val="Arial Narrow"/>
        <family val="2"/>
      </rPr>
      <t>1 m'</t>
    </r>
    <r>
      <rPr>
        <sz val="10"/>
        <rFont val="Arial Narrow"/>
        <family val="2"/>
      </rPr>
      <t xml:space="preserve"> dolžine glavnega voda.</t>
    </r>
  </si>
  <si>
    <r>
      <rPr>
        <b/>
        <sz val="10"/>
        <rFont val="Arial Narrow"/>
        <family val="2"/>
      </rPr>
      <t>Priprava gradbišča</t>
    </r>
    <r>
      <rPr>
        <sz val="10"/>
        <rFont val="Arial Narrow"/>
        <family val="2"/>
      </rPr>
      <t xml:space="preserve"> v dolžini </t>
    </r>
    <r>
      <rPr>
        <b/>
        <sz val="10"/>
        <rFont val="Arial Narrow"/>
        <family val="2"/>
      </rPr>
      <t>L =163 m</t>
    </r>
    <r>
      <rPr>
        <sz val="10"/>
        <rFont val="Arial Narrow"/>
        <family val="2"/>
      </rPr>
      <t>. Odstranitev morebitnih ovir in utrditev delovnega platoja. Po končanih delih se gradbišče pospravi in vzpostavi v prvotno oziroma novo stanje po zunanji ureditvi območja. Ureditev začasnih dostopov do objektov preko izkopanih jarkov iz lesenih plohov debeline 5 cm in ograjo. Priprava gradbišča, določitev deponije vodovodnega materiala in zavarovanje gradbene jame.</t>
    </r>
  </si>
  <si>
    <r>
      <rPr>
        <b/>
        <sz val="10"/>
        <rFont val="Arial Narrow"/>
        <family val="2"/>
      </rPr>
      <t>Zakoličba</t>
    </r>
    <r>
      <rPr>
        <sz val="10"/>
        <rFont val="Arial Narrow"/>
        <family val="2"/>
      </rPr>
      <t xml:space="preserve"> obstoječih in predvidenih komunalnih vodov in oznaka križanj. Nadzor pristojnih komunalnih organizacij na območju gradnje. V ponudbi se predpostavi cena </t>
    </r>
    <r>
      <rPr>
        <b/>
        <sz val="10"/>
        <rFont val="Arial Narrow"/>
        <family val="2"/>
      </rPr>
      <t>1000</t>
    </r>
    <r>
      <rPr>
        <sz val="10"/>
        <rFont val="Arial Narrow"/>
        <family val="2"/>
      </rPr>
      <t xml:space="preserve"> €, obračun je po dejanskih stroških.</t>
    </r>
  </si>
  <si>
    <r>
      <rPr>
        <b/>
        <sz val="10"/>
        <rFont val="Arial Narrow"/>
        <family val="2"/>
      </rPr>
      <t>Ureditev cestnega režima</t>
    </r>
    <r>
      <rPr>
        <sz val="10"/>
        <rFont val="Arial Narrow"/>
        <family val="2"/>
      </rPr>
      <t xml:space="preserve"> v času gradnje z izdajo obvestil, zavarovanjem gradbišča s predpisano prometno signalizacijo, kot so letve, opozorilne vrvice, znaki in svetlobna telesa. Po končanih delih odstranitev le-te. V ponudbi se predpostavi cena </t>
    </r>
    <r>
      <rPr>
        <b/>
        <sz val="10"/>
        <rFont val="Arial Narrow"/>
        <family val="2"/>
      </rPr>
      <t>2000</t>
    </r>
    <r>
      <rPr>
        <sz val="10"/>
        <rFont val="Arial Narrow"/>
        <family val="2"/>
      </rPr>
      <t xml:space="preserve"> €, obračun je po dejanskih stroških. Naročila dodatnih elementov zapore in morebitne poškodbe zapore so stroški izvajalca.</t>
    </r>
  </si>
  <si>
    <r>
      <t xml:space="preserve">Vzdrževanje </t>
    </r>
    <r>
      <rPr>
        <b/>
        <sz val="10"/>
        <rFont val="Arial Narrow"/>
        <family val="2"/>
      </rPr>
      <t>makadamskega vozišča</t>
    </r>
    <r>
      <rPr>
        <sz val="10"/>
        <rFont val="Arial Narrow"/>
        <family val="2"/>
      </rPr>
      <t xml:space="preserve"> z dosipom materiala pred dokončno utrditvijo vozišča. Izvedba vsakodnevno v času gradnje.</t>
    </r>
  </si>
  <si>
    <r>
      <rPr>
        <b/>
        <sz val="10"/>
        <rFont val="Arial Narrow"/>
        <family val="2"/>
      </rPr>
      <t>Površinski odkop humusa</t>
    </r>
    <r>
      <rPr>
        <sz val="10"/>
        <rFont val="Arial Narrow"/>
        <family val="2"/>
      </rPr>
      <t xml:space="preserve"> v povprečni debelini 20 cm z odlaganjem ob rob izkopa ali premetom do 10 m do gradbene jame.
Obračun za </t>
    </r>
    <r>
      <rPr>
        <b/>
        <sz val="10"/>
        <rFont val="Arial Narrow"/>
        <family val="2"/>
      </rPr>
      <t>1 m</t>
    </r>
    <r>
      <rPr>
        <b/>
        <vertAlign val="superscript"/>
        <sz val="10"/>
        <rFont val="Arial Narrow"/>
        <family val="2"/>
      </rPr>
      <t>3</t>
    </r>
    <r>
      <rPr>
        <sz val="10"/>
        <rFont val="Arial Narrow"/>
        <family val="2"/>
      </rPr>
      <t>.</t>
    </r>
  </si>
  <si>
    <r>
      <t>m</t>
    </r>
    <r>
      <rPr>
        <vertAlign val="superscript"/>
        <sz val="10"/>
        <rFont val="Arial Narrow"/>
        <family val="2"/>
      </rPr>
      <t>3</t>
    </r>
  </si>
  <si>
    <r>
      <t xml:space="preserve">Strojno razgrinjanje in fino ročno </t>
    </r>
    <r>
      <rPr>
        <b/>
        <sz val="10"/>
        <rFont val="Arial Narrow"/>
        <family val="2"/>
      </rPr>
      <t>planiranje humusa</t>
    </r>
    <r>
      <rPr>
        <sz val="10"/>
        <rFont val="Arial Narrow"/>
        <family val="2"/>
      </rPr>
      <t xml:space="preserve"> v povprečni debelini 20 cm vključno z odrivom ali premetom materiala do 10 m. Ponovna zatravitev površin.
Obračun za </t>
    </r>
    <r>
      <rPr>
        <b/>
        <sz val="10"/>
        <rFont val="Arial Narrow"/>
        <family val="2"/>
      </rPr>
      <t>1 m</t>
    </r>
    <r>
      <rPr>
        <b/>
        <vertAlign val="superscript"/>
        <sz val="10"/>
        <rFont val="Arial Narrow"/>
        <family val="2"/>
      </rPr>
      <t>3</t>
    </r>
    <r>
      <rPr>
        <sz val="10"/>
        <rFont val="Arial Narrow"/>
        <family val="2"/>
      </rPr>
      <t>.</t>
    </r>
  </si>
  <si>
    <r>
      <rPr>
        <b/>
        <sz val="10"/>
        <rFont val="Arial Narrow"/>
        <family val="2"/>
      </rPr>
      <t>Strojni</t>
    </r>
    <r>
      <rPr>
        <sz val="10"/>
        <rFont val="Arial Narrow"/>
        <family val="2"/>
      </rPr>
      <t xml:space="preserve"> izkop vezljive zemljine/zrnate kamnine 3. - 4. kategorije </t>
    </r>
    <r>
      <rPr>
        <b/>
        <sz val="10"/>
        <rFont val="Arial Narrow"/>
        <family val="2"/>
      </rPr>
      <t xml:space="preserve">z nakladanjem na kamion. </t>
    </r>
    <r>
      <rPr>
        <sz val="10"/>
        <rFont val="Arial Narrow"/>
        <family val="2"/>
      </rPr>
      <t xml:space="preserve">Izkop brežine se izvaja v naklonu 65° do </t>
    </r>
    <r>
      <rPr>
        <b/>
        <sz val="10"/>
        <rFont val="Arial Narrow"/>
        <family val="2"/>
      </rPr>
      <t>nivoja novega tampona</t>
    </r>
    <r>
      <rPr>
        <sz val="10"/>
        <rFont val="Arial Narrow"/>
        <family val="2"/>
      </rPr>
      <t xml:space="preserve">, širina dna je 0,6 m in globine do 2,0 m.- V RAŠČENEM STANJU
Obračun za </t>
    </r>
    <r>
      <rPr>
        <b/>
        <sz val="10"/>
        <rFont val="Arial Narrow"/>
        <family val="2"/>
      </rPr>
      <t>1 m</t>
    </r>
    <r>
      <rPr>
        <b/>
        <vertAlign val="superscript"/>
        <sz val="10"/>
        <rFont val="Arial Narrow"/>
        <family val="2"/>
      </rPr>
      <t>3</t>
    </r>
    <r>
      <rPr>
        <sz val="10"/>
        <rFont val="Arial Narrow"/>
        <family val="2"/>
      </rPr>
      <t>.</t>
    </r>
  </si>
  <si>
    <r>
      <rPr>
        <b/>
        <sz val="10"/>
        <rFont val="Arial Narrow"/>
        <family val="2"/>
      </rPr>
      <t>Ročni</t>
    </r>
    <r>
      <rPr>
        <sz val="10"/>
        <rFont val="Arial Narrow"/>
        <family val="2"/>
      </rPr>
      <t xml:space="preserve"> izkop vezljive zemljine/zrnate kamnine 3. - 4. kategorije </t>
    </r>
    <r>
      <rPr>
        <b/>
        <sz val="10"/>
        <rFont val="Arial Narrow"/>
        <family val="2"/>
      </rPr>
      <t>z nakladanjem na kamion</t>
    </r>
    <r>
      <rPr>
        <sz val="10"/>
        <rFont val="Arial Narrow"/>
        <family val="2"/>
      </rPr>
      <t xml:space="preserve">. Izkop brežine se izvaja v naklonu 65° do </t>
    </r>
    <r>
      <rPr>
        <b/>
        <sz val="10"/>
        <rFont val="Arial Narrow"/>
        <family val="2"/>
      </rPr>
      <t>nivoja novega tampona</t>
    </r>
    <r>
      <rPr>
        <sz val="10"/>
        <rFont val="Arial Narrow"/>
        <family val="2"/>
      </rPr>
      <t xml:space="preserve">, širina dna je 0,6 m in globine do 2,0 m.- V RAŠČENEM STANJU
Obračun za </t>
    </r>
    <r>
      <rPr>
        <b/>
        <sz val="10"/>
        <rFont val="Arial Narrow"/>
        <family val="2"/>
      </rPr>
      <t>1 m</t>
    </r>
    <r>
      <rPr>
        <b/>
        <vertAlign val="superscript"/>
        <sz val="10"/>
        <rFont val="Arial Narrow"/>
        <family val="2"/>
      </rPr>
      <t>3</t>
    </r>
    <r>
      <rPr>
        <sz val="10"/>
        <rFont val="Arial Narrow"/>
        <family val="2"/>
      </rPr>
      <t>.</t>
    </r>
  </si>
  <si>
    <r>
      <rPr>
        <b/>
        <sz val="10"/>
        <rFont val="Arial Narrow"/>
        <family val="2"/>
      </rPr>
      <t>Izdelava vodenega podboja</t>
    </r>
    <r>
      <rPr>
        <sz val="10"/>
        <rFont val="Arial Narrow"/>
        <family val="2"/>
      </rPr>
      <t xml:space="preserve"> z dobavo zaščitne cevi PE 63 vključno z vsemi potrebnimi deli, materialom (voda, bentonit) in izkopom jame za vrtalno garnituro na obeh straneh podboja. Vključno s premikom vrtalne garniture.
Obračun za 1 m'.</t>
    </r>
  </si>
  <si>
    <r>
      <rPr>
        <b/>
        <sz val="10"/>
        <rFont val="Arial Narrow"/>
        <family val="2"/>
      </rPr>
      <t>Odvoz</t>
    </r>
    <r>
      <rPr>
        <sz val="10"/>
        <rFont val="Arial Narrow"/>
        <family val="2"/>
      </rPr>
      <t xml:space="preserve"> odkopanega materiala na trajno lastno deponijo z nakladanjem na kamion, razkladanjem, razgrinjanjem in planiranjem vključno s stroški deponije.
Obračun za </t>
    </r>
    <r>
      <rPr>
        <b/>
        <sz val="10"/>
        <rFont val="Arial Narrow"/>
        <family val="2"/>
      </rPr>
      <t>1 m</t>
    </r>
    <r>
      <rPr>
        <b/>
        <vertAlign val="superscript"/>
        <sz val="10"/>
        <rFont val="Arial Narrow"/>
        <family val="2"/>
      </rPr>
      <t>3</t>
    </r>
    <r>
      <rPr>
        <sz val="10"/>
        <rFont val="Arial Narrow"/>
        <family val="2"/>
      </rPr>
      <t>.- V RAŠČENEM STANJU</t>
    </r>
  </si>
  <si>
    <r>
      <rPr>
        <b/>
        <sz val="10"/>
        <rFont val="Arial Narrow"/>
        <family val="2"/>
      </rPr>
      <t>Odvoz</t>
    </r>
    <r>
      <rPr>
        <sz val="10"/>
        <rFont val="Arial Narrow"/>
        <family val="2"/>
      </rPr>
      <t xml:space="preserve"> odkopanega materiala na začasno deponijo z nakladanjem na kamion, razkladanjem,  vključno s stroški deponije.- V RAŠČENEM STANJU
Obračun za </t>
    </r>
    <r>
      <rPr>
        <b/>
        <sz val="10"/>
        <rFont val="Arial Narrow"/>
        <family val="2"/>
      </rPr>
      <t>1 m</t>
    </r>
    <r>
      <rPr>
        <b/>
        <vertAlign val="superscript"/>
        <sz val="10"/>
        <rFont val="Arial Narrow"/>
        <family val="2"/>
      </rPr>
      <t>3</t>
    </r>
    <r>
      <rPr>
        <sz val="10"/>
        <rFont val="Arial Narrow"/>
        <family val="2"/>
      </rPr>
      <t>.</t>
    </r>
  </si>
  <si>
    <r>
      <rPr>
        <b/>
        <sz val="10"/>
        <rFont val="Arial Narrow"/>
        <family val="2"/>
      </rPr>
      <t>Ročno planiranje</t>
    </r>
    <r>
      <rPr>
        <sz val="10"/>
        <rFont val="Arial Narrow"/>
        <family val="2"/>
      </rPr>
      <t xml:space="preserve"> dna jarka v projektiranem padcu. Obračun za </t>
    </r>
    <r>
      <rPr>
        <b/>
        <sz val="10"/>
        <rFont val="Arial Narrow"/>
        <family val="2"/>
      </rPr>
      <t>1 m</t>
    </r>
    <r>
      <rPr>
        <b/>
        <vertAlign val="superscript"/>
        <sz val="10"/>
        <rFont val="Arial Narrow"/>
        <family val="2"/>
      </rPr>
      <t>2</t>
    </r>
    <r>
      <rPr>
        <sz val="10"/>
        <rFont val="Arial Narrow"/>
        <family val="2"/>
      </rPr>
      <t>.</t>
    </r>
  </si>
  <si>
    <r>
      <t>m</t>
    </r>
    <r>
      <rPr>
        <vertAlign val="superscript"/>
        <sz val="10"/>
        <rFont val="Arial Narrow"/>
        <family val="2"/>
      </rPr>
      <t>2</t>
    </r>
  </si>
  <si>
    <r>
      <t xml:space="preserve">Nabava in dobava peščenega materiala (gramoza) 0,02 - 16 mm oziroma po navodilih proizvajalca cevi ter izdelava </t>
    </r>
    <r>
      <rPr>
        <b/>
        <sz val="10"/>
        <rFont val="Arial Narrow"/>
        <family val="2"/>
      </rPr>
      <t>posteljice</t>
    </r>
    <r>
      <rPr>
        <sz val="10"/>
        <rFont val="Arial Narrow"/>
        <family val="2"/>
      </rPr>
      <t xml:space="preserve"> v debelini 10 cm vključno s planiranjem in utrjevanjem do 95 % trdnosti po standardnem Proktorjevem postopku.
Obračun za </t>
    </r>
    <r>
      <rPr>
        <b/>
        <sz val="10"/>
        <rFont val="Arial Narrow"/>
        <family val="2"/>
      </rPr>
      <t>1 m</t>
    </r>
    <r>
      <rPr>
        <b/>
        <vertAlign val="superscript"/>
        <sz val="10"/>
        <rFont val="Arial Narrow"/>
        <family val="2"/>
      </rPr>
      <t>3</t>
    </r>
    <r>
      <rPr>
        <sz val="10"/>
        <rFont val="Arial Narrow"/>
        <family val="2"/>
      </rPr>
      <t>.</t>
    </r>
  </si>
  <si>
    <r>
      <t xml:space="preserve">Nabava in dobava peščenega materiala (gramoza) 0,02 - 16 mm oziroma po navodilih proizvajalca cevi ter </t>
    </r>
    <r>
      <rPr>
        <b/>
        <sz val="10"/>
        <rFont val="Arial Narrow"/>
        <family val="2"/>
      </rPr>
      <t>izdelava obsipa in nasipa</t>
    </r>
    <r>
      <rPr>
        <sz val="10"/>
        <rFont val="Arial Narrow"/>
        <family val="2"/>
      </rPr>
      <t xml:space="preserve"> 20 cm nad temenom cevi. Izvedba 3 - 5 cm debelega ležišča cevi na peščeni posteljici. Obsip cevi se izvaja v slojih po 20 cm istočasno na obeh straneh cevi in se utrjuje do 95 % trdnosti po standardnem Proktorjevem postopku. Paziti je potrebno, da se cev ne premakne iz ležišča.
Obračun za </t>
    </r>
    <r>
      <rPr>
        <b/>
        <sz val="10"/>
        <rFont val="Arial Narrow"/>
        <family val="2"/>
      </rPr>
      <t>1 m</t>
    </r>
    <r>
      <rPr>
        <b/>
        <vertAlign val="superscript"/>
        <sz val="10"/>
        <rFont val="Arial Narrow"/>
        <family val="2"/>
      </rPr>
      <t>3</t>
    </r>
    <r>
      <rPr>
        <sz val="10"/>
        <rFont val="Arial Narrow"/>
        <family val="2"/>
      </rPr>
      <t>.</t>
    </r>
  </si>
  <si>
    <r>
      <t xml:space="preserve">Nabava in dobava </t>
    </r>
    <r>
      <rPr>
        <b/>
        <sz val="10"/>
        <rFont val="Arial Narrow"/>
        <family val="2"/>
      </rPr>
      <t>tamponskega drobljenca</t>
    </r>
    <r>
      <rPr>
        <sz val="10"/>
        <rFont val="Arial Narrow"/>
        <family val="2"/>
      </rPr>
      <t xml:space="preserve"> frakcije 0,02 - 100 mm za zasip do višine potrebne za dokončno ureditev terena, to je </t>
    </r>
    <r>
      <rPr>
        <b/>
        <sz val="10"/>
        <rFont val="Arial Narrow"/>
        <family val="2"/>
      </rPr>
      <t>do globine 0,5 m</t>
    </r>
    <r>
      <rPr>
        <sz val="10"/>
        <rFont val="Arial Narrow"/>
        <family val="2"/>
      </rPr>
      <t xml:space="preserve"> pod nivojem asfalta, vključno s komprimiranjem v slojih debeline 20 cm. 
Obračun za </t>
    </r>
    <r>
      <rPr>
        <b/>
        <sz val="10"/>
        <rFont val="Arial Narrow"/>
        <family val="2"/>
      </rPr>
      <t>1 m</t>
    </r>
    <r>
      <rPr>
        <b/>
        <vertAlign val="superscript"/>
        <sz val="10"/>
        <rFont val="Arial Narrow"/>
        <family val="2"/>
      </rPr>
      <t>3</t>
    </r>
    <r>
      <rPr>
        <sz val="10"/>
        <rFont val="Arial Narrow"/>
        <family val="2"/>
      </rPr>
      <t xml:space="preserve"> izvedenega zasipa.</t>
    </r>
  </si>
  <si>
    <r>
      <t xml:space="preserve">Zasip z </t>
    </r>
    <r>
      <rPr>
        <b/>
        <sz val="10"/>
        <rFont val="Arial Narrow"/>
        <family val="2"/>
      </rPr>
      <t>obstoječim materialom</t>
    </r>
    <r>
      <rPr>
        <sz val="10"/>
        <rFont val="Arial Narrow"/>
        <family val="2"/>
      </rPr>
      <t xml:space="preserve"> (do 30 %) do višine potrebne za dokončno ureditev terena, to je </t>
    </r>
    <r>
      <rPr>
        <b/>
        <sz val="10"/>
        <rFont val="Arial Narrow"/>
        <family val="2"/>
      </rPr>
      <t>do globine 0,5 m</t>
    </r>
    <r>
      <rPr>
        <sz val="10"/>
        <rFont val="Arial Narrow"/>
        <family val="2"/>
      </rPr>
      <t xml:space="preserve"> pod nivojem asfalta, vključno s komprimiranjem v slojih debeline 20 cm, vključno dovoz z začasne deponije. 
Obračun za </t>
    </r>
    <r>
      <rPr>
        <b/>
        <sz val="10"/>
        <rFont val="Arial Narrow"/>
        <family val="2"/>
      </rPr>
      <t>1 m</t>
    </r>
    <r>
      <rPr>
        <b/>
        <vertAlign val="superscript"/>
        <sz val="10"/>
        <rFont val="Arial Narrow"/>
        <family val="2"/>
      </rPr>
      <t>3</t>
    </r>
    <r>
      <rPr>
        <sz val="10"/>
        <rFont val="Arial Narrow"/>
        <family val="2"/>
      </rPr>
      <t xml:space="preserve"> izvedenega nasipa.</t>
    </r>
  </si>
  <si>
    <r>
      <t xml:space="preserve">Nabava in dobava </t>
    </r>
    <r>
      <rPr>
        <b/>
        <sz val="10"/>
        <rFont val="Arial Narrow"/>
        <family val="2"/>
      </rPr>
      <t>gramoza</t>
    </r>
    <r>
      <rPr>
        <sz val="10"/>
        <rFont val="Arial Narrow"/>
        <family val="2"/>
      </rPr>
      <t xml:space="preserve"> frakcije 0,02 - 32 mm in izdelava zgornjega ustroja asfaltne ceste in makadama- </t>
    </r>
    <r>
      <rPr>
        <b/>
        <sz val="10"/>
        <rFont val="Arial Narrow"/>
        <family val="2"/>
      </rPr>
      <t>v debelini 40 cm</t>
    </r>
    <r>
      <rPr>
        <sz val="10"/>
        <rFont val="Arial Narrow"/>
        <family val="2"/>
      </rPr>
      <t xml:space="preserve"> z začasnim zasipom do terena, s komprimiranjem v slojih debeline 20 cm.; odstranitev začasnega zasipa pred finalizacijo terena z odvozom na trajno deponijo, vključno stroški deponije.
Obračun za </t>
    </r>
    <r>
      <rPr>
        <b/>
        <sz val="10"/>
        <rFont val="Arial Narrow"/>
        <family val="2"/>
      </rPr>
      <t>1 m</t>
    </r>
    <r>
      <rPr>
        <b/>
        <vertAlign val="superscript"/>
        <sz val="10"/>
        <rFont val="Arial Narrow"/>
        <family val="2"/>
      </rPr>
      <t>3</t>
    </r>
    <r>
      <rPr>
        <sz val="10"/>
        <rFont val="Arial Narrow"/>
        <family val="2"/>
      </rPr>
      <t xml:space="preserve"> izvedenega zasipa.</t>
    </r>
  </si>
  <si>
    <r>
      <rPr>
        <b/>
        <sz val="10"/>
        <rFont val="Arial Narrow"/>
        <family val="2"/>
      </rPr>
      <t>Rušenje cestnega požiralnika</t>
    </r>
    <r>
      <rPr>
        <sz val="10"/>
        <rFont val="Arial Narrow"/>
        <family val="2"/>
      </rPr>
      <t xml:space="preserve"> z odvozom na stalno lastno deponijo.
Obračun za </t>
    </r>
    <r>
      <rPr>
        <b/>
        <sz val="10"/>
        <rFont val="Arial Narrow"/>
        <family val="2"/>
      </rPr>
      <t>1 kos</t>
    </r>
    <r>
      <rPr>
        <sz val="10"/>
        <rFont val="Arial Narrow"/>
        <family val="2"/>
      </rPr>
      <t>.</t>
    </r>
  </si>
  <si>
    <r>
      <rPr>
        <b/>
        <sz val="10"/>
        <rFont val="Arial Narrow"/>
        <family val="2"/>
      </rPr>
      <t>Izdelava cestnega požiralnika</t>
    </r>
    <r>
      <rPr>
        <sz val="10"/>
        <rFont val="Arial Narrow"/>
        <family val="2"/>
      </rPr>
      <t xml:space="preserve"> s cevjo fi 50, cestno rešetko 400/400 mm </t>
    </r>
    <r>
      <rPr>
        <b/>
        <sz val="10"/>
        <rFont val="Arial Narrow"/>
        <family val="2"/>
      </rPr>
      <t>D400</t>
    </r>
    <r>
      <rPr>
        <sz val="10"/>
        <rFont val="Arial Narrow"/>
        <family val="2"/>
      </rPr>
      <t xml:space="preserve">, globine 1,5 m in povezavo na obstoječo kanalizacijsko cev, vključno z dobavo materiala.
Obračun za </t>
    </r>
    <r>
      <rPr>
        <b/>
        <sz val="10"/>
        <rFont val="Arial Narrow"/>
        <family val="2"/>
      </rPr>
      <t>1 kos</t>
    </r>
    <r>
      <rPr>
        <sz val="10"/>
        <rFont val="Arial Narrow"/>
        <family val="2"/>
      </rPr>
      <t>.</t>
    </r>
  </si>
  <si>
    <r>
      <rPr>
        <b/>
        <sz val="10"/>
        <rFont val="Arial Narrow"/>
        <family val="2"/>
      </rPr>
      <t>Izdelava cestnega požiralnika</t>
    </r>
    <r>
      <rPr>
        <sz val="10"/>
        <rFont val="Arial Narrow"/>
        <family val="2"/>
      </rPr>
      <t xml:space="preserve"> s cevjo fi 50, LTŽ okvirjem in pokrovom </t>
    </r>
    <r>
      <rPr>
        <b/>
        <sz val="10"/>
        <rFont val="Arial Narrow"/>
        <family val="2"/>
      </rPr>
      <t>C250</t>
    </r>
    <r>
      <rPr>
        <sz val="10"/>
        <rFont val="Arial Narrow"/>
        <family val="2"/>
      </rPr>
      <t xml:space="preserve">, globine 1,5 m in povezavo na obstoječo kanalizacijsko cev, vključno z dobavo materiala.
Obračun za </t>
    </r>
    <r>
      <rPr>
        <b/>
        <sz val="10"/>
        <rFont val="Arial Narrow"/>
        <family val="2"/>
      </rPr>
      <t>1 kos</t>
    </r>
    <r>
      <rPr>
        <sz val="10"/>
        <rFont val="Arial Narrow"/>
        <family val="2"/>
      </rPr>
      <t>.</t>
    </r>
  </si>
  <si>
    <r>
      <rPr>
        <b/>
        <sz val="10"/>
        <rFont val="Arial Narrow"/>
        <family val="2"/>
      </rPr>
      <t>Sanacija cestnega požiralnika</t>
    </r>
    <r>
      <rPr>
        <sz val="10"/>
        <rFont val="Arial Narrow"/>
        <family val="2"/>
      </rPr>
      <t xml:space="preserve"> z betonsko cevjo fi 50, vključno z dobavo materiala. Odrez poškodovanega dela obstoječe cevi vključno z manipulacijskimi stroški, odvozom na stalno lastno deponijo, vključno s stroški deponije. Montaža nove cevi do dolžine 50 cm in postavitev obstoječega okvirja na višino ter povezava vtočne cevi pod robnikom.
Obračun za </t>
    </r>
    <r>
      <rPr>
        <b/>
        <sz val="10"/>
        <rFont val="Arial Narrow"/>
        <family val="2"/>
      </rPr>
      <t>1 kos</t>
    </r>
    <r>
      <rPr>
        <sz val="10"/>
        <rFont val="Arial Narrow"/>
        <family val="2"/>
      </rPr>
      <t>.</t>
    </r>
  </si>
  <si>
    <r>
      <rPr>
        <b/>
        <sz val="10"/>
        <rFont val="Arial Narrow"/>
        <family val="2"/>
      </rPr>
      <t>Dvig ali spust obstoječih LTŽ pokrovov</t>
    </r>
    <r>
      <rPr>
        <sz val="10"/>
        <rFont val="Arial Narrow"/>
        <family val="2"/>
      </rPr>
      <t xml:space="preserve"> na cesti in pločniku (telekom, elektro, kanalizacija) na ustrezno višino. V ceni so zajeta vsa potrebna dela in material.
Obračun za </t>
    </r>
    <r>
      <rPr>
        <b/>
        <sz val="10"/>
        <rFont val="Arial Narrow"/>
        <family val="2"/>
      </rPr>
      <t>1 kos</t>
    </r>
    <r>
      <rPr>
        <sz val="10"/>
        <rFont val="Arial Narrow"/>
        <family val="2"/>
      </rPr>
      <t>.</t>
    </r>
  </si>
  <si>
    <r>
      <t xml:space="preserve">Rušenje, nakladanje in odvoz ruševin obstoječega </t>
    </r>
    <r>
      <rPr>
        <b/>
        <sz val="10"/>
        <rFont val="Arial Narrow"/>
        <family val="2"/>
      </rPr>
      <t>poškodovanega kanalizacijskega pokrova</t>
    </r>
    <r>
      <rPr>
        <sz val="10"/>
        <rFont val="Arial Narrow"/>
        <family val="2"/>
      </rPr>
      <t xml:space="preserve"> na cestišču na stalno lastno deponijo, vključno s stroški deponije. Dobava novega pokrova, montažnega materiala in montaža novega kanalizacijskega pokrova (AB venec z vgrajenim LTŽ okvir, LTŽ pokrov fi 600 </t>
    </r>
    <r>
      <rPr>
        <b/>
        <sz val="10"/>
        <rFont val="Arial Narrow"/>
        <family val="2"/>
      </rPr>
      <t>D400</t>
    </r>
    <r>
      <rPr>
        <sz val="10"/>
        <rFont val="Arial Narrow"/>
        <family val="2"/>
      </rPr>
      <t xml:space="preserve"> in AB tipska krovna plošča C20/25) Pokrov izveden na zaklep in z odprtinami za zračenje. Obračun za </t>
    </r>
    <r>
      <rPr>
        <b/>
        <sz val="10"/>
        <rFont val="Arial Narrow"/>
        <family val="2"/>
      </rPr>
      <t>1 kos</t>
    </r>
    <r>
      <rPr>
        <sz val="10"/>
        <rFont val="Arial Narrow"/>
        <family val="2"/>
      </rPr>
      <t>.</t>
    </r>
  </si>
  <si>
    <r>
      <t xml:space="preserve">Rušenje, nakladanje in odvoz </t>
    </r>
    <r>
      <rPr>
        <b/>
        <sz val="10"/>
        <rFont val="Arial Narrow"/>
        <family val="2"/>
      </rPr>
      <t>ruševin kanalizacijske zveze</t>
    </r>
    <r>
      <rPr>
        <sz val="10"/>
        <rFont val="Arial Narrow"/>
        <family val="2"/>
      </rPr>
      <t xml:space="preserve"> na stalno lastno deponijo, vključno s stroški deponije. Dobava in polaganje </t>
    </r>
    <r>
      <rPr>
        <b/>
        <sz val="10"/>
        <rFont val="Arial Narrow"/>
        <family val="2"/>
      </rPr>
      <t>PVC DN 160</t>
    </r>
    <r>
      <rPr>
        <sz val="10"/>
        <rFont val="Arial Narrow"/>
        <family val="2"/>
      </rPr>
      <t xml:space="preserve"> cevi z izdelavo kanalizacijskih zvez s polnim obbetoniranjem. V ceni je zajet ves potreben material.
Obračun za </t>
    </r>
    <r>
      <rPr>
        <b/>
        <sz val="10"/>
        <rFont val="Arial Narrow"/>
        <family val="2"/>
      </rPr>
      <t>1 m'</t>
    </r>
    <r>
      <rPr>
        <sz val="10"/>
        <rFont val="Arial Narrow"/>
        <family val="2"/>
      </rPr>
      <t>.</t>
    </r>
  </si>
  <si>
    <r>
      <t xml:space="preserve">Rušenje, nakladanje in odvoz </t>
    </r>
    <r>
      <rPr>
        <b/>
        <sz val="10"/>
        <rFont val="Arial Narrow"/>
        <family val="2"/>
      </rPr>
      <t>ruševin kanalizacijske zveze</t>
    </r>
    <r>
      <rPr>
        <sz val="10"/>
        <rFont val="Arial Narrow"/>
        <family val="2"/>
      </rPr>
      <t xml:space="preserve"> na stalno lastno deponijo, vključno s stroški deponije. Dobava in polaganje </t>
    </r>
    <r>
      <rPr>
        <b/>
        <sz val="10"/>
        <rFont val="Arial Narrow"/>
        <family val="2"/>
      </rPr>
      <t>PVC DN 200</t>
    </r>
    <r>
      <rPr>
        <sz val="10"/>
        <rFont val="Arial Narrow"/>
        <family val="2"/>
      </rPr>
      <t xml:space="preserve"> cevi z izdelavo kanalizacijskih zvez s polnim obbetoniranjem. V ceni je zajet ves potreben material.
Obračun za </t>
    </r>
    <r>
      <rPr>
        <b/>
        <sz val="10"/>
        <rFont val="Arial Narrow"/>
        <family val="2"/>
      </rPr>
      <t>1 m'</t>
    </r>
    <r>
      <rPr>
        <sz val="10"/>
        <rFont val="Arial Narrow"/>
        <family val="2"/>
      </rPr>
      <t>.</t>
    </r>
  </si>
  <si>
    <r>
      <rPr>
        <b/>
        <sz val="10"/>
        <rFont val="Arial Narrow"/>
        <family val="2"/>
      </rPr>
      <t>Črpanje vode</t>
    </r>
    <r>
      <rPr>
        <sz val="10"/>
        <rFont val="Arial Narrow"/>
        <family val="2"/>
      </rPr>
      <t xml:space="preserve"> iz gradbene jame, do </t>
    </r>
    <r>
      <rPr>
        <b/>
        <sz val="10"/>
        <rFont val="Arial Narrow"/>
        <family val="2"/>
      </rPr>
      <t>5 l/s</t>
    </r>
    <r>
      <rPr>
        <sz val="10"/>
        <rFont val="Arial Narrow"/>
        <family val="2"/>
      </rPr>
      <t xml:space="preserve">.
Obračun je po </t>
    </r>
    <r>
      <rPr>
        <b/>
        <sz val="10"/>
        <rFont val="Arial Narrow"/>
        <family val="2"/>
      </rPr>
      <t>urah</t>
    </r>
    <r>
      <rPr>
        <sz val="10"/>
        <rFont val="Arial Narrow"/>
        <family val="2"/>
      </rPr>
      <t>.</t>
    </r>
  </si>
  <si>
    <r>
      <rPr>
        <b/>
        <sz val="10"/>
        <rFont val="Arial Narrow"/>
        <family val="2"/>
      </rPr>
      <t>Obbetoniranje</t>
    </r>
    <r>
      <rPr>
        <sz val="10"/>
        <rFont val="Arial Narrow"/>
        <family val="2"/>
      </rPr>
      <t xml:space="preserve"> odcepov, hidrantov, odzračevalnih garnitur, lokov in podbetoniranje NL elementov v jaških s porabo betona do  </t>
    </r>
    <r>
      <rPr>
        <b/>
        <sz val="10"/>
        <rFont val="Arial Narrow"/>
        <family val="2"/>
      </rPr>
      <t>0,15 - 0,20 m</t>
    </r>
    <r>
      <rPr>
        <b/>
        <vertAlign val="superscript"/>
        <sz val="10"/>
        <rFont val="Arial Narrow"/>
        <family val="2"/>
      </rPr>
      <t>3</t>
    </r>
    <r>
      <rPr>
        <b/>
        <sz val="10"/>
        <rFont val="Arial Narrow"/>
        <family val="2"/>
      </rPr>
      <t>/kos</t>
    </r>
    <r>
      <rPr>
        <sz val="10"/>
        <rFont val="Arial Narrow"/>
        <family val="2"/>
      </rPr>
      <t xml:space="preserve">.
Obračun za </t>
    </r>
    <r>
      <rPr>
        <b/>
        <sz val="10"/>
        <rFont val="Arial Narrow"/>
        <family val="2"/>
      </rPr>
      <t>1 obbetoniranje</t>
    </r>
    <r>
      <rPr>
        <sz val="10"/>
        <rFont val="Arial Narrow"/>
        <family val="2"/>
      </rPr>
      <t>.</t>
    </r>
  </si>
  <si>
    <r>
      <rPr>
        <b/>
        <sz val="10"/>
        <rFont val="Arial Narrow"/>
        <family val="2"/>
      </rPr>
      <t>Zavarovanje nastavkov</t>
    </r>
    <r>
      <rPr>
        <sz val="10"/>
        <rFont val="Arial Narrow"/>
        <family val="2"/>
      </rPr>
      <t xml:space="preserve"> zasunov, odzračevalnih garnitur in hidrantov z betonskimi montažnimi podložnimi ploščami ter namestitev novih cestnih kap na ustrezno niveleto terena ali cestišča.
Obračun za </t>
    </r>
    <r>
      <rPr>
        <b/>
        <sz val="10"/>
        <rFont val="Arial Narrow"/>
        <family val="2"/>
      </rPr>
      <t>1 kos</t>
    </r>
    <r>
      <rPr>
        <sz val="10"/>
        <rFont val="Arial Narrow"/>
        <family val="2"/>
      </rPr>
      <t>.</t>
    </r>
  </si>
  <si>
    <r>
      <rPr>
        <b/>
        <sz val="10"/>
        <rFont val="Arial Narrow"/>
        <family val="2"/>
      </rPr>
      <t>Izkop</t>
    </r>
    <r>
      <rPr>
        <sz val="10"/>
        <rFont val="Arial Narrow"/>
        <family val="2"/>
      </rPr>
      <t xml:space="preserve"> vezljive zemljine/zrnate kamnine 3. - 4. kategorije (</t>
    </r>
    <r>
      <rPr>
        <b/>
        <sz val="10"/>
        <rFont val="Arial Narrow"/>
        <family val="2"/>
      </rPr>
      <t>ročno 20 % in strojno 80 %</t>
    </r>
    <r>
      <rPr>
        <sz val="10"/>
        <rFont val="Arial Narrow"/>
        <family val="2"/>
      </rPr>
      <t xml:space="preserve">) za </t>
    </r>
    <r>
      <rPr>
        <b/>
        <sz val="10"/>
        <rFont val="Arial Narrow"/>
        <family val="2"/>
      </rPr>
      <t>potrebe hidrantov</t>
    </r>
    <r>
      <rPr>
        <sz val="10"/>
        <rFont val="Arial Narrow"/>
        <family val="2"/>
      </rPr>
      <t>. Obsip hidrantov s primernim gramoznim materialom in izkopanim materialom (približno 1 m</t>
    </r>
    <r>
      <rPr>
        <vertAlign val="superscript"/>
        <sz val="10"/>
        <rFont val="Arial Narrow"/>
        <family val="2"/>
      </rPr>
      <t>3</t>
    </r>
    <r>
      <rPr>
        <sz val="10"/>
        <rFont val="Arial Narrow"/>
        <family val="2"/>
      </rPr>
      <t xml:space="preserve">/kos). Povrnitev terena v prvotno stanje.
Obračun za </t>
    </r>
    <r>
      <rPr>
        <b/>
        <sz val="10"/>
        <rFont val="Arial Narrow"/>
        <family val="2"/>
      </rPr>
      <t>1 kos</t>
    </r>
    <r>
      <rPr>
        <sz val="10"/>
        <rFont val="Arial Narrow"/>
        <family val="2"/>
      </rPr>
      <t>.</t>
    </r>
  </si>
  <si>
    <r>
      <t xml:space="preserve">Nabava, postavitev in obbetoniranje </t>
    </r>
    <r>
      <rPr>
        <b/>
        <sz val="10"/>
        <rFont val="Arial Narrow"/>
        <family val="2"/>
      </rPr>
      <t>stebričkov signalnih tablic</t>
    </r>
    <r>
      <rPr>
        <sz val="10"/>
        <rFont val="Arial Narrow"/>
        <family val="2"/>
      </rPr>
      <t xml:space="preserve"> za oznako podzemnih hidrantov, odzračevalnih garnitur in zasunov. Stebrički so iz jeklenih korozijako zaščitenih cevi fi 50 in višine 2500 mm. Poraba betona do 0,15 m3/kos.
Obračun za </t>
    </r>
    <r>
      <rPr>
        <b/>
        <sz val="10"/>
        <rFont val="Arial Narrow"/>
        <family val="2"/>
      </rPr>
      <t>1 kos</t>
    </r>
    <r>
      <rPr>
        <sz val="10"/>
        <rFont val="Arial Narrow"/>
        <family val="2"/>
      </rPr>
      <t>.</t>
    </r>
  </si>
  <si>
    <r>
      <rPr>
        <b/>
        <sz val="10"/>
        <rFont val="Arial Narrow"/>
        <family val="2"/>
      </rPr>
      <t>Gradbena dela za provizorij</t>
    </r>
    <r>
      <rPr>
        <sz val="10"/>
        <rFont val="Arial Narrow"/>
        <family val="2"/>
      </rPr>
      <t>, odcep s cevi DN 80, po odsekih ob trasi za začasno napajanje objektov v času prekinitve vodovodne cevi zaradi prevezav in priključitvijo hišnih priključkov ob trasi. .
Obračun za komplet izvedbo del po 1 m'.</t>
    </r>
  </si>
  <si>
    <r>
      <rPr>
        <b/>
        <sz val="10"/>
        <rFont val="Arial Narrow"/>
        <family val="2"/>
      </rPr>
      <t>Izvedba križanj</t>
    </r>
    <r>
      <rPr>
        <sz val="10"/>
        <rFont val="Arial Narrow"/>
        <family val="2"/>
      </rPr>
      <t xml:space="preserve"> projektiranega vodovoda z ostalimi komunalnimi vodi brez zaščitne cevi. Vmesni prostor se zapolni s peščenim materialom na dolžini 2 m. Izkop na mestu križanja se izvaja ročno pod nadzorom upravljalca komunalnega voda.
Obračun za </t>
    </r>
    <r>
      <rPr>
        <b/>
        <sz val="10"/>
        <rFont val="Arial Narrow"/>
        <family val="2"/>
      </rPr>
      <t>1 križanje</t>
    </r>
    <r>
      <rPr>
        <sz val="10"/>
        <rFont val="Arial Narrow"/>
        <family val="2"/>
      </rPr>
      <t>.</t>
    </r>
  </si>
  <si>
    <r>
      <rPr>
        <b/>
        <sz val="10"/>
        <rFont val="Arial Narrow"/>
        <family val="2"/>
      </rPr>
      <t>Ostala dodatna in nepredvidena dela</t>
    </r>
    <r>
      <rPr>
        <sz val="10"/>
        <rFont val="Arial Narrow"/>
        <family val="2"/>
      </rPr>
      <t>. Obračun stroškov po dejanskih stroških porabe časa in materiala po vpisu v gradbeni dnevnik. Stroški so ocenjeni na 1</t>
    </r>
    <r>
      <rPr>
        <b/>
        <sz val="10"/>
        <rFont val="Arial Narrow"/>
        <family val="2"/>
      </rPr>
      <t>0 %</t>
    </r>
    <r>
      <rPr>
        <sz val="10"/>
        <rFont val="Arial Narrow"/>
        <family val="2"/>
      </rPr>
      <t xml:space="preserve"> vrednosti zemeljskih del.</t>
    </r>
  </si>
  <si>
    <r>
      <t xml:space="preserve">Rezkanje asfalta </t>
    </r>
    <r>
      <rPr>
        <sz val="10"/>
        <rFont val="Arial Narrow"/>
        <family val="2"/>
      </rPr>
      <t xml:space="preserve">v debelini </t>
    </r>
    <r>
      <rPr>
        <b/>
        <sz val="10"/>
        <rFont val="Arial Narrow"/>
        <family val="2"/>
      </rPr>
      <t xml:space="preserve">3 - 5 cm </t>
    </r>
    <r>
      <rPr>
        <sz val="10"/>
        <rFont val="Arial Narrow"/>
        <family val="2"/>
      </rPr>
      <t xml:space="preserve">na robovih že odrezanega asfalta v </t>
    </r>
    <r>
      <rPr>
        <b/>
        <sz val="10"/>
        <rFont val="Arial Narrow"/>
        <family val="2"/>
      </rPr>
      <t xml:space="preserve">širini 0,20 do 0,50 m </t>
    </r>
    <r>
      <rPr>
        <sz val="10"/>
        <rFont val="Arial Narrow"/>
        <family val="2"/>
      </rPr>
      <t xml:space="preserve">in odvozom na trajno lastno deponijo, vključno s stroški deponije. 
Obračun za </t>
    </r>
    <r>
      <rPr>
        <b/>
        <sz val="10"/>
        <rFont val="Arial Narrow"/>
        <family val="2"/>
      </rPr>
      <t>1 m</t>
    </r>
    <r>
      <rPr>
        <b/>
        <vertAlign val="superscript"/>
        <sz val="10"/>
        <rFont val="Arial Narrow"/>
        <family val="2"/>
      </rPr>
      <t>2</t>
    </r>
    <r>
      <rPr>
        <sz val="10"/>
        <rFont val="Arial Narrow"/>
        <family val="2"/>
      </rPr>
      <t>.</t>
    </r>
  </si>
  <si>
    <r>
      <t>Asfaltiranje</t>
    </r>
    <r>
      <rPr>
        <sz val="10"/>
        <rFont val="Arial Narrow"/>
        <family val="2"/>
      </rPr>
      <t xml:space="preserve"> pločnika z asfaltom </t>
    </r>
    <r>
      <rPr>
        <b/>
        <sz val="10"/>
        <rFont val="Arial Narrow"/>
        <family val="2"/>
      </rPr>
      <t>AC 8 surf B 70/100 A4</t>
    </r>
    <r>
      <rPr>
        <sz val="10"/>
        <rFont val="Arial Narrow"/>
        <family val="2"/>
      </rPr>
      <t xml:space="preserve"> v debelini </t>
    </r>
    <r>
      <rPr>
        <b/>
        <sz val="10"/>
        <rFont val="Arial Narrow"/>
        <family val="2"/>
      </rPr>
      <t>4 cm</t>
    </r>
    <r>
      <rPr>
        <sz val="10"/>
        <rFont val="Arial Narrow"/>
        <family val="2"/>
      </rPr>
      <t xml:space="preserve">. Izvedba po zahtevi upravljalca ceste in dovoljenja za poseg v cestišče. Cena zajema material, delo, brizg z emulzijo in premaz vseh stikov z dilaplastom.
Obračun za </t>
    </r>
    <r>
      <rPr>
        <b/>
        <sz val="10"/>
        <rFont val="Arial Narrow"/>
        <family val="2"/>
      </rPr>
      <t>1 m</t>
    </r>
    <r>
      <rPr>
        <b/>
        <vertAlign val="superscript"/>
        <sz val="10"/>
        <rFont val="Arial Narrow"/>
        <family val="2"/>
      </rPr>
      <t>2</t>
    </r>
    <r>
      <rPr>
        <sz val="10"/>
        <rFont val="Arial Narrow"/>
        <family val="2"/>
      </rPr>
      <t>.</t>
    </r>
  </si>
  <si>
    <r>
      <rPr>
        <b/>
        <sz val="10"/>
        <rFont val="Arial Narrow"/>
        <family val="2"/>
      </rPr>
      <t>Odstranitev roba granitnih kock</t>
    </r>
    <r>
      <rPr>
        <sz val="10"/>
        <rFont val="Arial Narrow"/>
        <family val="2"/>
      </rPr>
      <t xml:space="preserve"> in vzpostavitev v prvotno stanje ob zaključku gradbenih del. Postavka vključuje dobavo in polaganje manjkajočih in ohranjenih granitnih kock, vključno s potrebnim materialom in delom.
Obračun za 1 m'.</t>
    </r>
  </si>
  <si>
    <r>
      <t xml:space="preserve">Nabava in dobava </t>
    </r>
    <r>
      <rPr>
        <b/>
        <sz val="10"/>
        <rFont val="Arial Narrow"/>
        <family val="2"/>
      </rPr>
      <t>gramoza</t>
    </r>
    <r>
      <rPr>
        <sz val="10"/>
        <rFont val="Arial Narrow"/>
        <family val="2"/>
      </rPr>
      <t xml:space="preserve"> frakcije 0,02 - 32 mm in izdelava zgornjega ustroja asfaltne ceste </t>
    </r>
    <r>
      <rPr>
        <b/>
        <sz val="10"/>
        <rFont val="Arial Narrow"/>
        <family val="2"/>
      </rPr>
      <t>v debelini 40 cm</t>
    </r>
    <r>
      <rPr>
        <sz val="10"/>
        <rFont val="Arial Narrow"/>
        <family val="2"/>
      </rPr>
      <t xml:space="preserve"> z začasnim zasipom do terena, s komprimiranjem v slojih debeline 20 cm. 
Obračun za </t>
    </r>
    <r>
      <rPr>
        <b/>
        <sz val="10"/>
        <rFont val="Arial Narrow"/>
        <family val="2"/>
      </rPr>
      <t>1 m</t>
    </r>
    <r>
      <rPr>
        <b/>
        <vertAlign val="superscript"/>
        <sz val="10"/>
        <rFont val="Arial Narrow"/>
        <family val="2"/>
      </rPr>
      <t>3</t>
    </r>
    <r>
      <rPr>
        <sz val="10"/>
        <rFont val="Arial Narrow"/>
        <family val="2"/>
      </rPr>
      <t xml:space="preserve"> izvedenega zasipa.</t>
    </r>
  </si>
  <si>
    <r>
      <rPr>
        <b/>
        <sz val="10"/>
        <rFont val="Arial Narrow"/>
        <family val="2"/>
      </rPr>
      <t>Nabava materiala, transport in izdelava finega planuma zgornjega ustroja</t>
    </r>
    <r>
      <rPr>
        <sz val="10"/>
        <rFont val="Arial Narrow"/>
        <family val="2"/>
      </rPr>
      <t xml:space="preserve"> z utrjevanjem na predpisano nosilnost, vključno z dosipom materiala, meritvami nosilnosti- podlaga za asfaltiranje.Obračun za 1 m2</t>
    </r>
  </si>
  <si>
    <r>
      <rPr>
        <b/>
        <sz val="10"/>
        <rFont val="Arial Narrow"/>
        <family val="2"/>
      </rPr>
      <t>Ostala dodatna in nepredvidena dela</t>
    </r>
    <r>
      <rPr>
        <sz val="10"/>
        <rFont val="Arial Narrow"/>
        <family val="2"/>
      </rPr>
      <t>. Obračun stroškov po dejanskih stroških porabe časa in materiala po vpisu v gradbeni dnevnik. Ocena stroškov 10 % vrednosti zemeljskih del.</t>
    </r>
  </si>
  <si>
    <r>
      <rPr>
        <b/>
        <sz val="10"/>
        <rFont val="Arial Narrow"/>
        <family val="2"/>
      </rPr>
      <t>Prenos</t>
    </r>
    <r>
      <rPr>
        <sz val="10"/>
        <rFont val="Arial Narrow"/>
        <family val="2"/>
      </rPr>
      <t xml:space="preserve">, spuščanje in polaganje vseh cevi v jarek ter </t>
    </r>
    <r>
      <rPr>
        <b/>
        <sz val="10"/>
        <rFont val="Arial Narrow"/>
        <family val="2"/>
      </rPr>
      <t>montaža</t>
    </r>
    <r>
      <rPr>
        <sz val="10"/>
        <rFont val="Arial Narrow"/>
        <family val="2"/>
      </rPr>
      <t xml:space="preserve"> in poravnava v vertikalni in horizontalni smeri. Obračun za </t>
    </r>
    <r>
      <rPr>
        <b/>
        <sz val="10"/>
        <rFont val="Arial Narrow"/>
        <family val="2"/>
      </rPr>
      <t>1 m'</t>
    </r>
    <r>
      <rPr>
        <sz val="10"/>
        <rFont val="Arial Narrow"/>
        <family val="2"/>
      </rPr>
      <t>.</t>
    </r>
  </si>
  <si>
    <r>
      <rPr>
        <b/>
        <sz val="10"/>
        <rFont val="Arial Narrow"/>
        <family val="2"/>
      </rPr>
      <t>Demontaža obstoječih cevi</t>
    </r>
    <r>
      <rPr>
        <sz val="10"/>
        <rFont val="Arial Narrow"/>
        <family val="2"/>
      </rPr>
      <t xml:space="preserve"> pri novih priključkih in ukinitvah, vključno z rezanjem cevi, začasnim zapiranjem ventilov obstoječih cevi in zaporo vodooskrbe. Demontaža obstoječih cestnih kap z označevalnimi tablicami ukinjenih zasunov in hidrantov. Odvoz demontiranih delov in ukinjenih delov cevi na trajno deponijo, vključno z manipulacijskimi stroški in stroški deponije.
Obračun za </t>
    </r>
    <r>
      <rPr>
        <b/>
        <sz val="10"/>
        <rFont val="Arial Narrow"/>
        <family val="2"/>
      </rPr>
      <t>1 kos</t>
    </r>
    <r>
      <rPr>
        <sz val="10"/>
        <rFont val="Arial Narrow"/>
        <family val="2"/>
      </rPr>
      <t>.</t>
    </r>
  </si>
  <si>
    <r>
      <t>Prenos, spuščanje in montaža NL fazonskih kosov (</t>
    </r>
    <r>
      <rPr>
        <b/>
        <sz val="10"/>
        <rFont val="Arial Narrow"/>
        <family val="2"/>
      </rPr>
      <t>DN 50 - DN 100</t>
    </r>
    <r>
      <rPr>
        <sz val="10"/>
        <rFont val="Arial Narrow"/>
        <family val="2"/>
      </rPr>
      <t xml:space="preserve">). 
Obračun za </t>
    </r>
    <r>
      <rPr>
        <b/>
        <sz val="10"/>
        <rFont val="Arial Narrow"/>
        <family val="2"/>
      </rPr>
      <t>1 kos</t>
    </r>
    <r>
      <rPr>
        <sz val="10"/>
        <rFont val="Arial Narrow"/>
        <family val="2"/>
      </rPr>
      <t>.</t>
    </r>
  </si>
  <si>
    <r>
      <t xml:space="preserve">Prenos, spuščanje in montaža </t>
    </r>
    <r>
      <rPr>
        <b/>
        <sz val="10"/>
        <rFont val="Arial Narrow"/>
        <family val="2"/>
      </rPr>
      <t>zasunov DN 80</t>
    </r>
    <r>
      <rPr>
        <sz val="10"/>
        <rFont val="Arial Narrow"/>
        <family val="2"/>
      </rPr>
      <t xml:space="preserve"> z vgradno garnituro in teleskopsko cestno kapo s podložko.
Obračun za </t>
    </r>
    <r>
      <rPr>
        <b/>
        <sz val="10"/>
        <rFont val="Arial Narrow"/>
        <family val="2"/>
      </rPr>
      <t>1 kos</t>
    </r>
    <r>
      <rPr>
        <sz val="10"/>
        <rFont val="Arial Narrow"/>
        <family val="2"/>
      </rPr>
      <t>.</t>
    </r>
  </si>
  <si>
    <r>
      <t xml:space="preserve">Prenos, spuščanje in montaža </t>
    </r>
    <r>
      <rPr>
        <b/>
        <sz val="10"/>
        <rFont val="Arial Narrow"/>
        <family val="2"/>
      </rPr>
      <t>zasunov DN 100</t>
    </r>
    <r>
      <rPr>
        <sz val="10"/>
        <rFont val="Arial Narrow"/>
        <family val="2"/>
      </rPr>
      <t xml:space="preserve"> z vgradno garnituro in teleskopsko cestno kapo s podložko.
Obračun za </t>
    </r>
    <r>
      <rPr>
        <b/>
        <sz val="10"/>
        <rFont val="Arial Narrow"/>
        <family val="2"/>
      </rPr>
      <t>1 kos</t>
    </r>
    <r>
      <rPr>
        <sz val="10"/>
        <rFont val="Arial Narrow"/>
        <family val="2"/>
      </rPr>
      <t>.</t>
    </r>
  </si>
  <si>
    <r>
      <rPr>
        <b/>
        <sz val="10"/>
        <rFont val="Arial Narrow"/>
        <family val="2"/>
      </rPr>
      <t>Prenos</t>
    </r>
    <r>
      <rPr>
        <sz val="10"/>
        <rFont val="Arial Narrow"/>
        <family val="2"/>
      </rPr>
      <t xml:space="preserve">, spuščanje in montaža podtalnega ali nadtalnega </t>
    </r>
    <r>
      <rPr>
        <b/>
        <sz val="10"/>
        <rFont val="Arial Narrow"/>
        <family val="2"/>
      </rPr>
      <t>hidranta</t>
    </r>
    <r>
      <rPr>
        <sz val="10"/>
        <rFont val="Arial Narrow"/>
        <family val="2"/>
      </rPr>
      <t xml:space="preserve"> lomljive izvedbe. Prenos, spuščanje in polaganje hidrantne cevi ter poravnava v horizontalni in vertikalni smeri. Dobava in polaganje opozorilnega traku nad vodovodno cevjo do hidranta.
Obračun za </t>
    </r>
    <r>
      <rPr>
        <b/>
        <sz val="10"/>
        <rFont val="Arial Narrow"/>
        <family val="2"/>
      </rPr>
      <t>1 kos</t>
    </r>
    <r>
      <rPr>
        <sz val="10"/>
        <rFont val="Arial Narrow"/>
        <family val="2"/>
      </rPr>
      <t>.</t>
    </r>
  </si>
  <si>
    <r>
      <rPr>
        <b/>
        <sz val="10"/>
        <rFont val="Arial Narrow"/>
        <family val="2"/>
      </rPr>
      <t>Demontaža</t>
    </r>
    <r>
      <rPr>
        <sz val="10"/>
        <rFont val="Arial Narrow"/>
        <family val="2"/>
      </rPr>
      <t xml:space="preserve"> in odvoz starega </t>
    </r>
    <r>
      <rPr>
        <b/>
        <sz val="10"/>
        <rFont val="Arial Narrow"/>
        <family val="2"/>
      </rPr>
      <t>hidranta</t>
    </r>
    <r>
      <rPr>
        <sz val="10"/>
        <rFont val="Arial Narrow"/>
        <family val="2"/>
      </rPr>
      <t xml:space="preserve"> na deponijo, vključno z vsemi manipulacijskimi stroški in stroški deponije.
Obračun za </t>
    </r>
    <r>
      <rPr>
        <b/>
        <sz val="10"/>
        <rFont val="Arial Narrow"/>
        <family val="2"/>
      </rPr>
      <t>1 kos</t>
    </r>
    <r>
      <rPr>
        <sz val="10"/>
        <rFont val="Arial Narrow"/>
        <family val="2"/>
      </rPr>
      <t>.</t>
    </r>
  </si>
  <si>
    <r>
      <rPr>
        <b/>
        <sz val="10"/>
        <rFont val="Arial Narrow"/>
        <family val="2"/>
      </rPr>
      <t>Prenos</t>
    </r>
    <r>
      <rPr>
        <sz val="10"/>
        <rFont val="Arial Narrow"/>
        <family val="2"/>
      </rPr>
      <t xml:space="preserve">, spuščanje in montaža </t>
    </r>
    <r>
      <rPr>
        <b/>
        <sz val="10"/>
        <rFont val="Arial Narrow"/>
        <family val="2"/>
      </rPr>
      <t>odzračevalne garniture</t>
    </r>
    <r>
      <rPr>
        <sz val="10"/>
        <rFont val="Arial Narrow"/>
        <family val="2"/>
      </rPr>
      <t xml:space="preserve"> (podzemna izvedba s cestno kapo).
Obračun za </t>
    </r>
    <r>
      <rPr>
        <b/>
        <sz val="10"/>
        <rFont val="Arial Narrow"/>
        <family val="2"/>
      </rPr>
      <t>1 kos</t>
    </r>
    <r>
      <rPr>
        <sz val="10"/>
        <rFont val="Arial Narrow"/>
        <family val="2"/>
      </rPr>
      <t>.</t>
    </r>
  </si>
  <si>
    <r>
      <t xml:space="preserve">Izvedba </t>
    </r>
    <r>
      <rPr>
        <b/>
        <sz val="10"/>
        <rFont val="Arial Narrow"/>
        <family val="2"/>
      </rPr>
      <t>tlačnega preizkusa</t>
    </r>
    <r>
      <rPr>
        <sz val="10"/>
        <rFont val="Arial Narrow"/>
        <family val="2"/>
      </rPr>
      <t xml:space="preserve"> cevovoda do </t>
    </r>
    <r>
      <rPr>
        <b/>
        <sz val="10"/>
        <rFont val="Arial Narrow"/>
        <family val="2"/>
      </rPr>
      <t>DN 250</t>
    </r>
    <r>
      <rPr>
        <sz val="10"/>
        <rFont val="Arial Narrow"/>
        <family val="2"/>
      </rPr>
      <t xml:space="preserve"> v skladu s standardom EN 805 in zahtevami upravljalca vodovoda.
Obračun za </t>
    </r>
    <r>
      <rPr>
        <b/>
        <sz val="10"/>
        <rFont val="Arial Narrow"/>
        <family val="2"/>
      </rPr>
      <t xml:space="preserve">1 m' </t>
    </r>
    <r>
      <rPr>
        <sz val="10"/>
        <rFont val="Arial Narrow"/>
        <family val="2"/>
      </rPr>
      <t>voda.</t>
    </r>
  </si>
  <si>
    <r>
      <rPr>
        <b/>
        <sz val="10"/>
        <rFont val="Arial Narrow"/>
        <family val="2"/>
      </rPr>
      <t>Dezinfekcija</t>
    </r>
    <r>
      <rPr>
        <sz val="10"/>
        <rFont val="Arial Narrow"/>
        <family val="2"/>
      </rPr>
      <t xml:space="preserve"> cevovoda do </t>
    </r>
    <r>
      <rPr>
        <b/>
        <sz val="10"/>
        <rFont val="Arial Narrow"/>
        <family val="2"/>
      </rPr>
      <t>DN 250</t>
    </r>
    <r>
      <rPr>
        <sz val="10"/>
        <rFont val="Arial Narrow"/>
        <family val="2"/>
      </rPr>
      <t xml:space="preserve"> pred izvedbo prevezav in vključitvijo v obratovanje. Postavka vključuje izpiranje cevovoda in pridobitev dokazila o ustreznosti kvalitete vode.
Obračun za </t>
    </r>
    <r>
      <rPr>
        <b/>
        <sz val="10"/>
        <rFont val="Arial Narrow"/>
        <family val="2"/>
      </rPr>
      <t>1 m'</t>
    </r>
    <r>
      <rPr>
        <sz val="10"/>
        <rFont val="Arial Narrow"/>
        <family val="2"/>
      </rPr>
      <t>.</t>
    </r>
  </si>
  <si>
    <r>
      <t xml:space="preserve">Nabava in </t>
    </r>
    <r>
      <rPr>
        <b/>
        <sz val="10"/>
        <rFont val="Arial Narrow"/>
        <family val="2"/>
      </rPr>
      <t>polaganje označevalnega traku</t>
    </r>
    <r>
      <rPr>
        <sz val="10"/>
        <rFont val="Arial Narrow"/>
        <family val="2"/>
      </rPr>
      <t xml:space="preserve"> nad vodovodnimi cevmi.
Obračun za </t>
    </r>
    <r>
      <rPr>
        <b/>
        <sz val="10"/>
        <rFont val="Arial Narrow"/>
        <family val="2"/>
      </rPr>
      <t>1 m'</t>
    </r>
    <r>
      <rPr>
        <sz val="10"/>
        <rFont val="Arial Narrow"/>
        <family val="2"/>
      </rPr>
      <t>.</t>
    </r>
  </si>
  <si>
    <r>
      <rPr>
        <b/>
        <sz val="10"/>
        <rFont val="Arial Narrow"/>
        <family val="2"/>
      </rPr>
      <t>Nabava</t>
    </r>
    <r>
      <rPr>
        <sz val="10"/>
        <rFont val="Arial Narrow"/>
        <family val="2"/>
      </rPr>
      <t xml:space="preserve">, dobava in montaža </t>
    </r>
    <r>
      <rPr>
        <b/>
        <sz val="10"/>
        <rFont val="Arial Narrow"/>
        <family val="2"/>
      </rPr>
      <t>tablic</t>
    </r>
    <r>
      <rPr>
        <sz val="10"/>
        <rFont val="Arial Narrow"/>
        <family val="2"/>
      </rPr>
      <t xml:space="preserve"> za označevanje podtalnih hidrantov, zračnikov in zasunov.
Obračun za </t>
    </r>
    <r>
      <rPr>
        <b/>
        <sz val="10"/>
        <rFont val="Arial Narrow"/>
        <family val="2"/>
      </rPr>
      <t>1 kos</t>
    </r>
    <r>
      <rPr>
        <sz val="10"/>
        <rFont val="Arial Narrow"/>
        <family val="2"/>
      </rPr>
      <t>.</t>
    </r>
  </si>
  <si>
    <r>
      <rPr>
        <b/>
        <sz val="10"/>
        <rFont val="Arial Narrow"/>
        <family val="2"/>
      </rPr>
      <t xml:space="preserve">Montaža PE d 63 </t>
    </r>
    <r>
      <rPr>
        <sz val="10"/>
        <rFont val="Arial Narrow"/>
        <family val="2"/>
      </rPr>
      <t xml:space="preserve">cevi za </t>
    </r>
    <r>
      <rPr>
        <b/>
        <sz val="10"/>
        <rFont val="Arial Narrow"/>
        <family val="2"/>
      </rPr>
      <t>provizorij</t>
    </r>
    <r>
      <rPr>
        <sz val="10"/>
        <rFont val="Arial Narrow"/>
        <family val="2"/>
      </rPr>
      <t xml:space="preserve">, odcep </t>
    </r>
    <r>
      <rPr>
        <b/>
        <sz val="10"/>
        <rFont val="Arial Narrow"/>
        <family val="2"/>
      </rPr>
      <t>s cevi DN 80 (PE d90)</t>
    </r>
    <r>
      <rPr>
        <sz val="10"/>
        <rFont val="Arial Narrow"/>
        <family val="2"/>
      </rPr>
      <t xml:space="preserve">, po odsekih ob trasi za začasno napajanje objektov v času prekinitve vodovodne cevi zaradi prevezav in priključitvijo hišnih priključkov ob trasi. Postavka vključuje tudi montažo vseh potrebnih spojk in demontažo cevi za provizorij po končanih delih.
Obračun za komplet izvedbo del po </t>
    </r>
    <r>
      <rPr>
        <b/>
        <sz val="10"/>
        <rFont val="Arial Narrow"/>
        <family val="2"/>
      </rPr>
      <t>1 m'</t>
    </r>
    <r>
      <rPr>
        <sz val="10"/>
        <rFont val="Arial Narrow"/>
        <family val="2"/>
      </rPr>
      <t>.</t>
    </r>
  </si>
  <si>
    <r>
      <rPr>
        <b/>
        <sz val="10"/>
        <rFont val="Arial Narrow"/>
        <family val="2"/>
      </rPr>
      <t>Ostala dodatna in nepredvidena dela</t>
    </r>
    <r>
      <rPr>
        <sz val="10"/>
        <rFont val="Arial Narrow"/>
        <family val="2"/>
      </rPr>
      <t>. Obračun stroškov po dejanskih stroških porabe časa in materiala po vpisu v gradbeni dnevnik. Stroški so ocenjeni na 1</t>
    </r>
    <r>
      <rPr>
        <b/>
        <sz val="10"/>
        <rFont val="Arial Narrow"/>
        <family val="2"/>
      </rPr>
      <t>0 %</t>
    </r>
    <r>
      <rPr>
        <sz val="10"/>
        <rFont val="Arial Narrow"/>
        <family val="2"/>
      </rPr>
      <t xml:space="preserve"> vrednosti montažnih del.</t>
    </r>
  </si>
  <si>
    <r>
      <t xml:space="preserve">CEVI: </t>
    </r>
    <r>
      <rPr>
        <sz val="11"/>
        <rFont val="Arial Narrow"/>
        <family val="2"/>
      </rPr>
      <t xml:space="preserve"> SIST EN 545:2010, C40</t>
    </r>
  </si>
  <si>
    <r>
      <t xml:space="preserve">NL cev, </t>
    </r>
    <r>
      <rPr>
        <b/>
        <sz val="10"/>
        <rFont val="Arial Narrow"/>
        <family val="2"/>
      </rPr>
      <t>STD</t>
    </r>
    <r>
      <rPr>
        <sz val="10"/>
        <rFont val="Arial Narrow"/>
        <family val="2"/>
      </rPr>
      <t xml:space="preserve"> spoj, l = 6 m, </t>
    </r>
    <r>
      <rPr>
        <b/>
        <sz val="10"/>
        <rFont val="Arial Narrow"/>
        <family val="2"/>
      </rPr>
      <t>DN 100</t>
    </r>
  </si>
  <si>
    <r>
      <t xml:space="preserve">NL cev, </t>
    </r>
    <r>
      <rPr>
        <b/>
        <sz val="10"/>
        <rFont val="Arial Narrow"/>
        <family val="2"/>
      </rPr>
      <t>STD Vi</t>
    </r>
    <r>
      <rPr>
        <sz val="10"/>
        <rFont val="Arial Narrow"/>
        <family val="2"/>
      </rPr>
      <t xml:space="preserve"> spoj, l = 6 m, </t>
    </r>
    <r>
      <rPr>
        <b/>
        <sz val="10"/>
        <rFont val="Arial Narrow"/>
        <family val="2"/>
      </rPr>
      <t>DN 100</t>
    </r>
  </si>
  <si>
    <r>
      <t xml:space="preserve">NL cev, </t>
    </r>
    <r>
      <rPr>
        <b/>
        <sz val="10"/>
        <rFont val="Arial Narrow"/>
        <family val="2"/>
      </rPr>
      <t>vmesni</t>
    </r>
    <r>
      <rPr>
        <sz val="10"/>
        <rFont val="Arial Narrow"/>
        <family val="2"/>
      </rPr>
      <t xml:space="preserve"> ravni kos, L = 1 m, </t>
    </r>
    <r>
      <rPr>
        <b/>
        <sz val="10"/>
        <rFont val="Arial Narrow"/>
        <family val="2"/>
      </rPr>
      <t>DN 100</t>
    </r>
  </si>
  <si>
    <r>
      <t xml:space="preserve">Vodovodne cevi </t>
    </r>
    <r>
      <rPr>
        <b/>
        <sz val="10"/>
        <rFont val="Arial Narrow"/>
        <family val="2"/>
      </rPr>
      <t>PE 100 d 90x8,2 mm</t>
    </r>
  </si>
  <si>
    <r>
      <t xml:space="preserve">E kos, </t>
    </r>
    <r>
      <rPr>
        <b/>
        <sz val="10"/>
        <rFont val="Arial Narrow"/>
        <family val="2"/>
      </rPr>
      <t>DN 100</t>
    </r>
    <r>
      <rPr>
        <sz val="10"/>
        <rFont val="Arial Narrow"/>
        <family val="2"/>
      </rPr>
      <t>, PN 10</t>
    </r>
  </si>
  <si>
    <r>
      <t xml:space="preserve">F kos z vrtljivo prirobnico, </t>
    </r>
    <r>
      <rPr>
        <b/>
        <sz val="10"/>
        <rFont val="Arial Narrow"/>
        <family val="2"/>
      </rPr>
      <t>DN 100</t>
    </r>
    <r>
      <rPr>
        <sz val="10"/>
        <rFont val="Arial Narrow"/>
        <family val="2"/>
      </rPr>
      <t>, PN 10</t>
    </r>
  </si>
  <si>
    <r>
      <t xml:space="preserve">N kos, </t>
    </r>
    <r>
      <rPr>
        <b/>
        <sz val="10"/>
        <rFont val="Arial Narrow"/>
        <family val="2"/>
      </rPr>
      <t>DN 80</t>
    </r>
    <r>
      <rPr>
        <sz val="10"/>
        <rFont val="Arial Narrow"/>
        <family val="2"/>
      </rPr>
      <t>, PN 10</t>
    </r>
  </si>
  <si>
    <r>
      <t xml:space="preserve">T kos z vrtljivo prirobnico, </t>
    </r>
    <r>
      <rPr>
        <b/>
        <sz val="10"/>
        <rFont val="Arial Narrow"/>
        <family val="2"/>
      </rPr>
      <t>DN 100/100</t>
    </r>
    <r>
      <rPr>
        <sz val="10"/>
        <rFont val="Arial Narrow"/>
        <family val="2"/>
      </rPr>
      <t>, PN 10</t>
    </r>
  </si>
  <si>
    <r>
      <t xml:space="preserve">T kos z vrtljivo prirobnico, </t>
    </r>
    <r>
      <rPr>
        <b/>
        <sz val="10"/>
        <rFont val="Arial Narrow"/>
        <family val="2"/>
      </rPr>
      <t>DN 100/50</t>
    </r>
    <r>
      <rPr>
        <sz val="10"/>
        <rFont val="Arial Narrow"/>
        <family val="2"/>
      </rPr>
      <t>, PN 10</t>
    </r>
  </si>
  <si>
    <r>
      <t xml:space="preserve">FF l=500 mm, </t>
    </r>
    <r>
      <rPr>
        <b/>
        <sz val="10"/>
        <rFont val="Arial Narrow"/>
        <family val="2"/>
      </rPr>
      <t>DN 80</t>
    </r>
    <r>
      <rPr>
        <sz val="10"/>
        <rFont val="Arial Narrow"/>
        <family val="2"/>
      </rPr>
      <t>, PN 10</t>
    </r>
  </si>
  <si>
    <r>
      <t xml:space="preserve">FF l=1000 mm, </t>
    </r>
    <r>
      <rPr>
        <b/>
        <sz val="10"/>
        <rFont val="Arial Narrow"/>
        <family val="2"/>
      </rPr>
      <t>DN 100</t>
    </r>
    <r>
      <rPr>
        <sz val="10"/>
        <rFont val="Arial Narrow"/>
        <family val="2"/>
      </rPr>
      <t>, PN 10</t>
    </r>
  </si>
  <si>
    <r>
      <t xml:space="preserve">FFR, </t>
    </r>
    <r>
      <rPr>
        <b/>
        <sz val="10"/>
        <rFont val="Arial Narrow"/>
        <family val="2"/>
      </rPr>
      <t>DN 100/80</t>
    </r>
    <r>
      <rPr>
        <sz val="10"/>
        <rFont val="Arial Narrow"/>
        <family val="2"/>
      </rPr>
      <t>, PN 10</t>
    </r>
  </si>
  <si>
    <r>
      <t xml:space="preserve">MMA kos, </t>
    </r>
    <r>
      <rPr>
        <b/>
        <sz val="10"/>
        <rFont val="Arial Narrow"/>
        <family val="2"/>
      </rPr>
      <t>Vi spoj, DN 100x80</t>
    </r>
    <r>
      <rPr>
        <sz val="10"/>
        <rFont val="Arial Narrow"/>
        <family val="2"/>
      </rPr>
      <t>, PN 10</t>
    </r>
  </si>
  <si>
    <r>
      <t xml:space="preserve">MMK kos 45°, </t>
    </r>
    <r>
      <rPr>
        <b/>
        <sz val="10"/>
        <rFont val="Arial Narrow"/>
        <family val="2"/>
      </rPr>
      <t>Vi spoj, DN 100</t>
    </r>
  </si>
  <si>
    <r>
      <t xml:space="preserve">MMK kos 22,5°, </t>
    </r>
    <r>
      <rPr>
        <b/>
        <sz val="10"/>
        <rFont val="Arial Narrow"/>
        <family val="2"/>
      </rPr>
      <t>Vi spoj, DN 100</t>
    </r>
  </si>
  <si>
    <r>
      <t xml:space="preserve">MMQ kos, </t>
    </r>
    <r>
      <rPr>
        <b/>
        <sz val="10"/>
        <rFont val="Arial Narrow"/>
        <family val="2"/>
      </rPr>
      <t>Vi spoj, DN 100</t>
    </r>
  </si>
  <si>
    <r>
      <rPr>
        <b/>
        <sz val="10"/>
        <rFont val="Arial Narrow"/>
        <family val="2"/>
      </rPr>
      <t>Zasun</t>
    </r>
    <r>
      <rPr>
        <sz val="10"/>
        <rFont val="Arial Narrow"/>
        <family val="2"/>
      </rPr>
      <t xml:space="preserve">, kratka izvedba z vgradno garnituro, talno </t>
    </r>
    <r>
      <rPr>
        <b/>
        <sz val="10"/>
        <rFont val="Arial Narrow"/>
        <family val="2"/>
      </rPr>
      <t>teleskopsko</t>
    </r>
    <r>
      <rPr>
        <sz val="10"/>
        <rFont val="Arial Narrow"/>
        <family val="2"/>
      </rPr>
      <t xml:space="preserve"> kapo in montažno podložno ploščo, </t>
    </r>
    <r>
      <rPr>
        <b/>
        <sz val="10"/>
        <rFont val="Arial Narrow"/>
        <family val="2"/>
      </rPr>
      <t>H = 1,0 - 1,8 m, DN 80</t>
    </r>
    <r>
      <rPr>
        <sz val="10"/>
        <rFont val="Arial Narrow"/>
        <family val="2"/>
      </rPr>
      <t>, PN 10</t>
    </r>
  </si>
  <si>
    <r>
      <rPr>
        <b/>
        <sz val="10"/>
        <rFont val="Arial Narrow"/>
        <family val="2"/>
      </rPr>
      <t>Zasun</t>
    </r>
    <r>
      <rPr>
        <sz val="10"/>
        <rFont val="Arial Narrow"/>
        <family val="2"/>
      </rPr>
      <t xml:space="preserve">, kratka izvedba z vgradno garnituro, talno teleskopsko kapo in montažno podložno ploščo, </t>
    </r>
    <r>
      <rPr>
        <b/>
        <sz val="10"/>
        <rFont val="Arial Narrow"/>
        <family val="2"/>
      </rPr>
      <t>H = 1,0 - 1,8 m, DN 100,</t>
    </r>
    <r>
      <rPr>
        <sz val="10"/>
        <rFont val="Arial Narrow"/>
        <family val="2"/>
      </rPr>
      <t xml:space="preserve"> PN 10</t>
    </r>
  </si>
  <si>
    <r>
      <t xml:space="preserve">Univerzalni navrtalni zasun za cevovod </t>
    </r>
    <r>
      <rPr>
        <b/>
        <sz val="10"/>
        <rFont val="Arial Narrow"/>
        <family val="2"/>
      </rPr>
      <t>NL DN 100</t>
    </r>
    <r>
      <rPr>
        <sz val="10"/>
        <rFont val="Arial Narrow"/>
        <family val="2"/>
      </rPr>
      <t xml:space="preserve"> z vgradno armaturo in teleskopsko cestno kapo ter betonsko podložko, vključno z vrtljivim kosom ISO fiting </t>
    </r>
    <r>
      <rPr>
        <b/>
        <sz val="10"/>
        <rFont val="Arial Narrow"/>
        <family val="2"/>
      </rPr>
      <t>fi 6/4"/1"</t>
    </r>
    <r>
      <rPr>
        <sz val="10"/>
        <rFont val="Arial Narrow"/>
        <family val="2"/>
      </rPr>
      <t xml:space="preserve"> in prehodno ločno spojko </t>
    </r>
    <r>
      <rPr>
        <b/>
        <sz val="10"/>
        <rFont val="Arial Narrow"/>
        <family val="2"/>
      </rPr>
      <t>d 32</t>
    </r>
    <r>
      <rPr>
        <sz val="10"/>
        <rFont val="Arial Narrow"/>
        <family val="2"/>
      </rPr>
      <t xml:space="preserve"> za PE cev za prevezavo.</t>
    </r>
  </si>
  <si>
    <r>
      <t xml:space="preserve">Tipski </t>
    </r>
    <r>
      <rPr>
        <b/>
        <sz val="10"/>
        <rFont val="Arial Narrow"/>
        <family val="2"/>
      </rPr>
      <t>PEHD zunanji termo jašek DN 500</t>
    </r>
    <r>
      <rPr>
        <sz val="10"/>
        <rFont val="Arial Narrow"/>
        <family val="2"/>
      </rPr>
      <t xml:space="preserve">, h = 100 cm, </t>
    </r>
    <r>
      <rPr>
        <b/>
        <sz val="10"/>
        <rFont val="Arial Narrow"/>
        <family val="2"/>
      </rPr>
      <t>po detajlu iz projekta</t>
    </r>
    <r>
      <rPr>
        <sz val="10"/>
        <rFont val="Arial Narrow"/>
        <family val="2"/>
      </rPr>
      <t>, vključno z betonsko podložko, vodomer DN 20.</t>
    </r>
  </si>
  <si>
    <r>
      <rPr>
        <b/>
        <sz val="10"/>
        <rFont val="Arial Narrow"/>
        <family val="2"/>
      </rPr>
      <t>Nadtalni INOX hidrant</t>
    </r>
    <r>
      <rPr>
        <sz val="10"/>
        <rFont val="Arial Narrow"/>
        <family val="2"/>
      </rPr>
      <t xml:space="preserve"> lomljive izvedbe z letečo prirobnico in vgradno dolžino 1,25 m, </t>
    </r>
    <r>
      <rPr>
        <b/>
        <sz val="10"/>
        <rFont val="Arial Narrow"/>
        <family val="2"/>
      </rPr>
      <t>DN 80</t>
    </r>
    <r>
      <rPr>
        <sz val="10"/>
        <rFont val="Arial Narrow"/>
        <family val="2"/>
      </rPr>
      <t xml:space="preserve"> (skladen z SIST EN 14384:2005).</t>
    </r>
  </si>
  <si>
    <r>
      <rPr>
        <b/>
        <sz val="10"/>
        <rFont val="Arial Narrow"/>
        <family val="2"/>
      </rPr>
      <t>Podtalni hidrant-blatnik</t>
    </r>
    <r>
      <rPr>
        <sz val="10"/>
        <rFont val="Arial Narrow"/>
        <family val="2"/>
      </rPr>
      <t xml:space="preserve"> s podložko in cestno kapo,               </t>
    </r>
    <r>
      <rPr>
        <b/>
        <sz val="10"/>
        <rFont val="Arial Narrow"/>
        <family val="2"/>
      </rPr>
      <t>H = 1,5 m</t>
    </r>
    <r>
      <rPr>
        <sz val="10"/>
        <rFont val="Arial Narrow"/>
        <family val="2"/>
      </rPr>
      <t xml:space="preserve">, npr. Hawle 490F/490Z z možnostjo popolne izpraznitve in pretokom 165 m3/h pri 1 bar tlačne razlike,      </t>
    </r>
    <r>
      <rPr>
        <b/>
        <sz val="10"/>
        <rFont val="Arial Narrow"/>
        <family val="2"/>
      </rPr>
      <t>DN 80</t>
    </r>
    <r>
      <rPr>
        <sz val="10"/>
        <rFont val="Arial Narrow"/>
        <family val="2"/>
      </rPr>
      <t xml:space="preserve">, PN 16 (skladen z </t>
    </r>
    <r>
      <rPr>
        <b/>
        <sz val="10"/>
        <rFont val="Arial Narrow"/>
        <family val="2"/>
      </rPr>
      <t>DIN 3221).</t>
    </r>
  </si>
  <si>
    <r>
      <rPr>
        <b/>
        <sz val="10"/>
        <rFont val="Arial Narrow"/>
        <family val="2"/>
      </rPr>
      <t>Odzračevalna garnitura</t>
    </r>
    <r>
      <rPr>
        <sz val="10"/>
        <rFont val="Arial Narrow"/>
        <family val="2"/>
      </rPr>
      <t xml:space="preserve"> podzemne izvedbe s cestno kapo in betonsko podložko, </t>
    </r>
    <r>
      <rPr>
        <b/>
        <sz val="10"/>
        <rFont val="Arial Narrow"/>
        <family val="2"/>
      </rPr>
      <t>H = 1,00 m</t>
    </r>
    <r>
      <rPr>
        <sz val="10"/>
        <rFont val="Arial Narrow"/>
        <family val="2"/>
      </rPr>
      <t xml:space="preserve">, največji zračni pretok 3,1 m3/min, </t>
    </r>
    <r>
      <rPr>
        <b/>
        <sz val="10"/>
        <rFont val="Arial Narrow"/>
        <family val="2"/>
      </rPr>
      <t>DN 50</t>
    </r>
    <r>
      <rPr>
        <sz val="10"/>
        <rFont val="Arial Narrow"/>
        <family val="2"/>
      </rPr>
      <t>, PN 10 (skladen z EN 1092-1).</t>
    </r>
  </si>
  <si>
    <r>
      <rPr>
        <b/>
        <sz val="10"/>
        <rFont val="Arial Narrow"/>
        <family val="2"/>
      </rPr>
      <t>Cev PE d 63</t>
    </r>
    <r>
      <rPr>
        <sz val="10"/>
        <rFont val="Arial Narrow"/>
        <family val="2"/>
      </rPr>
      <t xml:space="preserve"> za provizorij</t>
    </r>
  </si>
  <si>
    <r>
      <rPr>
        <b/>
        <sz val="10"/>
        <rFont val="Arial Narrow"/>
        <family val="2"/>
      </rPr>
      <t>Spojka</t>
    </r>
    <r>
      <rPr>
        <sz val="10"/>
        <rFont val="Arial Narrow"/>
        <family val="2"/>
      </rPr>
      <t xml:space="preserve"> za cev </t>
    </r>
    <r>
      <rPr>
        <b/>
        <sz val="10"/>
        <rFont val="Arial Narrow"/>
        <family val="2"/>
      </rPr>
      <t>PE 63</t>
    </r>
  </si>
  <si>
    <r>
      <t xml:space="preserve">FFR kos z vrtljivo prirobnico, </t>
    </r>
    <r>
      <rPr>
        <b/>
        <sz val="10"/>
        <rFont val="Arial Narrow"/>
        <family val="2"/>
      </rPr>
      <t>DN 80x50</t>
    </r>
    <r>
      <rPr>
        <sz val="10"/>
        <rFont val="Arial Narrow"/>
        <family val="2"/>
      </rPr>
      <t>, PN 10</t>
    </r>
  </si>
  <si>
    <r>
      <t xml:space="preserve">X kos, </t>
    </r>
    <r>
      <rPr>
        <b/>
        <sz val="10"/>
        <rFont val="Arial Narrow"/>
        <family val="2"/>
      </rPr>
      <t>DN 80</t>
    </r>
    <r>
      <rPr>
        <sz val="10"/>
        <rFont val="Arial Narrow"/>
        <family val="2"/>
      </rPr>
      <t>, PN 10</t>
    </r>
  </si>
  <si>
    <r>
      <t xml:space="preserve">X kos, </t>
    </r>
    <r>
      <rPr>
        <b/>
        <sz val="10"/>
        <rFont val="Arial Narrow"/>
        <family val="2"/>
      </rPr>
      <t>DN 50</t>
    </r>
    <r>
      <rPr>
        <sz val="10"/>
        <rFont val="Arial Narrow"/>
        <family val="2"/>
      </rPr>
      <t>, PN 10</t>
    </r>
  </si>
  <si>
    <r>
      <rPr>
        <b/>
        <sz val="10"/>
        <rFont val="Arial Narrow"/>
        <family val="2"/>
      </rPr>
      <t>Transportni stroški</t>
    </r>
    <r>
      <rPr>
        <sz val="10"/>
        <rFont val="Arial Narrow"/>
        <family val="2"/>
      </rPr>
      <t xml:space="preserve"> dobave materiala.  </t>
    </r>
  </si>
  <si>
    <r>
      <rPr>
        <b/>
        <sz val="10"/>
        <rFont val="Arial Narrow"/>
        <family val="2"/>
      </rPr>
      <t>Ostala dodatna in nepredvidena dela</t>
    </r>
    <r>
      <rPr>
        <sz val="10"/>
        <rFont val="Arial Narrow"/>
        <family val="2"/>
      </rPr>
      <t>. Obračun stroškov po dejanskih stroških porabe časa in materiala po vpisu v gradbeni dnevnik. Stroški so ocenjeni na 1</t>
    </r>
    <r>
      <rPr>
        <b/>
        <sz val="10"/>
        <rFont val="Arial Narrow"/>
        <family val="2"/>
      </rPr>
      <t>0 %</t>
    </r>
    <r>
      <rPr>
        <sz val="10"/>
        <rFont val="Arial Narrow"/>
        <family val="2"/>
      </rPr>
      <t xml:space="preserve"> vrednosti materiala.</t>
    </r>
  </si>
  <si>
    <r>
      <rPr>
        <b/>
        <sz val="10"/>
        <rFont val="Arial Narrow"/>
        <family val="2"/>
      </rPr>
      <t>Ostala dodatna in nepredvidena dela</t>
    </r>
    <r>
      <rPr>
        <sz val="10"/>
        <rFont val="Arial Narrow"/>
        <family val="2"/>
      </rPr>
      <t xml:space="preserve">. Obračun stroškov po dejanskih stroških porabe časa in materiala po vpisu v gradbeni dnevnik. Stroški so ocenjeni na </t>
    </r>
    <r>
      <rPr>
        <b/>
        <sz val="10"/>
        <rFont val="Arial Narrow"/>
        <family val="2"/>
      </rPr>
      <t>10 %</t>
    </r>
    <r>
      <rPr>
        <sz val="10"/>
        <rFont val="Arial Narrow"/>
        <family val="2"/>
      </rPr>
      <t xml:space="preserve"> vrednosti sanacije kanalizacije.</t>
    </r>
  </si>
  <si>
    <r>
      <rPr>
        <b/>
        <sz val="10"/>
        <rFont val="Arial Narrow"/>
        <family val="2"/>
      </rPr>
      <t>Priprava gradbišča</t>
    </r>
    <r>
      <rPr>
        <sz val="10"/>
        <rFont val="Arial Narrow"/>
        <family val="2"/>
      </rPr>
      <t xml:space="preserve"> v dolžini </t>
    </r>
    <r>
      <rPr>
        <b/>
        <sz val="10"/>
        <rFont val="Arial Narrow"/>
        <family val="2"/>
      </rPr>
      <t>L =136 m</t>
    </r>
    <r>
      <rPr>
        <sz val="10"/>
        <rFont val="Arial Narrow"/>
        <family val="2"/>
      </rPr>
      <t>. Odstranitev morebitnih ovir in utrditev delovnega platoja. Po končanih delih se gradbišče pospravi in vzpostavi v prvotno oziroma novo stanje po zunanji ureditvi območja. Ureditev začasnih dostopov do objektov preko izkopanih jarkov iz lesenih plohov debeline 5 cm in ograjo. Priprava gradbišča, določitev deponije vodovodnega materiala in zavarovanje gradbene jame.</t>
    </r>
  </si>
  <si>
    <r>
      <rPr>
        <b/>
        <sz val="10"/>
        <rFont val="Arial Narrow"/>
        <family val="2"/>
      </rPr>
      <t>Strojni</t>
    </r>
    <r>
      <rPr>
        <sz val="10"/>
        <rFont val="Arial Narrow"/>
        <family val="2"/>
      </rPr>
      <t xml:space="preserve"> izkop vezljive zemljine/zrnate kamnine 3. - 4. kategorije </t>
    </r>
    <r>
      <rPr>
        <b/>
        <sz val="10"/>
        <rFont val="Arial Narrow"/>
        <family val="2"/>
      </rPr>
      <t xml:space="preserve">z nakladanjem na kamion. </t>
    </r>
    <r>
      <rPr>
        <sz val="10"/>
        <rFont val="Arial Narrow"/>
        <family val="2"/>
      </rPr>
      <t xml:space="preserve">Izkop brežine se izvaja v naklonu 65° do </t>
    </r>
    <r>
      <rPr>
        <b/>
        <sz val="10"/>
        <rFont val="Arial Narrow"/>
        <family val="2"/>
      </rPr>
      <t>nivoja novega tampona</t>
    </r>
    <r>
      <rPr>
        <sz val="10"/>
        <rFont val="Arial Narrow"/>
        <family val="2"/>
      </rPr>
      <t xml:space="preserve">, širina dna je 0,6 m in globine do 2,0 m.- UPOŠTEVANO V RAŠČENEM STANJU
Obračun za </t>
    </r>
    <r>
      <rPr>
        <b/>
        <sz val="10"/>
        <rFont val="Arial Narrow"/>
        <family val="2"/>
      </rPr>
      <t>1 m</t>
    </r>
    <r>
      <rPr>
        <b/>
        <vertAlign val="superscript"/>
        <sz val="10"/>
        <rFont val="Arial Narrow"/>
        <family val="2"/>
      </rPr>
      <t>3</t>
    </r>
    <r>
      <rPr>
        <sz val="10"/>
        <rFont val="Arial Narrow"/>
        <family val="2"/>
      </rPr>
      <t>.</t>
    </r>
  </si>
  <si>
    <r>
      <rPr>
        <b/>
        <sz val="10"/>
        <rFont val="Arial Narrow"/>
        <family val="2"/>
      </rPr>
      <t>Ročni</t>
    </r>
    <r>
      <rPr>
        <sz val="10"/>
        <rFont val="Arial Narrow"/>
        <family val="2"/>
      </rPr>
      <t xml:space="preserve"> izkop vezljive zemljine/zrnate kamnine 3. - 4. kategorije </t>
    </r>
    <r>
      <rPr>
        <b/>
        <sz val="10"/>
        <rFont val="Arial Narrow"/>
        <family val="2"/>
      </rPr>
      <t>z nakladanjem na kamion</t>
    </r>
    <r>
      <rPr>
        <sz val="10"/>
        <rFont val="Arial Narrow"/>
        <family val="2"/>
      </rPr>
      <t xml:space="preserve">. Izkop brežine se izvaja v naklonu 65° do </t>
    </r>
    <r>
      <rPr>
        <b/>
        <sz val="10"/>
        <rFont val="Arial Narrow"/>
        <family val="2"/>
      </rPr>
      <t>nivoja novega tampona</t>
    </r>
    <r>
      <rPr>
        <sz val="10"/>
        <rFont val="Arial Narrow"/>
        <family val="2"/>
      </rPr>
      <t xml:space="preserve">, širina dna je 0,6 m in globine do 2,0 m.- UPOŠTEVANO V RAŠČENEM STANJU
Obračun za </t>
    </r>
    <r>
      <rPr>
        <b/>
        <sz val="10"/>
        <rFont val="Arial Narrow"/>
        <family val="2"/>
      </rPr>
      <t>1 m</t>
    </r>
    <r>
      <rPr>
        <b/>
        <vertAlign val="superscript"/>
        <sz val="10"/>
        <rFont val="Arial Narrow"/>
        <family val="2"/>
      </rPr>
      <t>3</t>
    </r>
    <r>
      <rPr>
        <sz val="10"/>
        <rFont val="Arial Narrow"/>
        <family val="2"/>
      </rPr>
      <t>.</t>
    </r>
  </si>
  <si>
    <r>
      <t xml:space="preserve">Izdelava </t>
    </r>
    <r>
      <rPr>
        <b/>
        <sz val="10"/>
        <rFont val="Arial Narrow"/>
        <family val="2"/>
      </rPr>
      <t>vodenega podboja</t>
    </r>
    <r>
      <rPr>
        <sz val="10"/>
        <rFont val="Arial Narrow"/>
        <family val="2"/>
      </rPr>
      <t xml:space="preserve"> z dobavo zaščitne cevi </t>
    </r>
    <r>
      <rPr>
        <b/>
        <sz val="10"/>
        <rFont val="Arial Narrow"/>
        <family val="2"/>
      </rPr>
      <t>PE 63</t>
    </r>
    <r>
      <rPr>
        <sz val="10"/>
        <rFont val="Arial Narrow"/>
        <family val="2"/>
      </rPr>
      <t xml:space="preserve"> vključno z vsemi potrebnimi deli in izkopom jame za vrtalno garnituro in obeh straneh podboja.-
Obračun za </t>
    </r>
    <r>
      <rPr>
        <b/>
        <sz val="10"/>
        <rFont val="Arial Narrow"/>
        <family val="2"/>
      </rPr>
      <t>1 m'</t>
    </r>
    <r>
      <rPr>
        <sz val="10"/>
        <rFont val="Arial Narrow"/>
        <family val="2"/>
      </rPr>
      <t>.</t>
    </r>
  </si>
  <si>
    <r>
      <t xml:space="preserve">Strojni in ročni </t>
    </r>
    <r>
      <rPr>
        <b/>
        <sz val="10"/>
        <rFont val="Arial Narrow"/>
        <family val="2"/>
      </rPr>
      <t>podkop</t>
    </r>
    <r>
      <rPr>
        <sz val="10"/>
        <rFont val="Arial Narrow"/>
        <family val="2"/>
      </rPr>
      <t xml:space="preserve"> pod ograjami, živimi mejami in podobnim.
Obračun za </t>
    </r>
    <r>
      <rPr>
        <b/>
        <sz val="10"/>
        <rFont val="Arial Narrow"/>
        <family val="2"/>
      </rPr>
      <t>1 kos</t>
    </r>
    <r>
      <rPr>
        <sz val="10"/>
        <rFont val="Arial Narrow"/>
        <family val="2"/>
      </rPr>
      <t>.</t>
    </r>
  </si>
  <si>
    <r>
      <rPr>
        <b/>
        <sz val="10"/>
        <rFont val="Arial Narrow"/>
        <family val="2"/>
      </rPr>
      <t>Odvoz</t>
    </r>
    <r>
      <rPr>
        <sz val="10"/>
        <rFont val="Arial Narrow"/>
        <family val="2"/>
      </rPr>
      <t xml:space="preserve"> odkopanega materiala na trajno lastno deponijo z nakladanjem na kamion, razkladanjem, razgrinjanjem in planiranjem vključno s stroški deponije.- UPOŠTEVANO V RAŠČENEM STANJU
Obračun za </t>
    </r>
    <r>
      <rPr>
        <b/>
        <sz val="10"/>
        <rFont val="Arial Narrow"/>
        <family val="2"/>
      </rPr>
      <t>1 m</t>
    </r>
    <r>
      <rPr>
        <b/>
        <vertAlign val="superscript"/>
        <sz val="10"/>
        <rFont val="Arial Narrow"/>
        <family val="2"/>
      </rPr>
      <t>3</t>
    </r>
    <r>
      <rPr>
        <sz val="10"/>
        <rFont val="Arial Narrow"/>
        <family val="2"/>
      </rPr>
      <t>.</t>
    </r>
  </si>
  <si>
    <r>
      <rPr>
        <b/>
        <sz val="10"/>
        <rFont val="Arial Narrow"/>
        <family val="2"/>
      </rPr>
      <t>Odvoz</t>
    </r>
    <r>
      <rPr>
        <sz val="10"/>
        <rFont val="Arial Narrow"/>
        <family val="2"/>
      </rPr>
      <t xml:space="preserve"> odkopanega materiala na začasno deponijo z nakladanjem na kamion, razkladanjem,  vključno s stroški deponije.- UPOŠTEVANO V RAŠČENEM STANJU
Obračun za </t>
    </r>
    <r>
      <rPr>
        <b/>
        <sz val="10"/>
        <rFont val="Arial Narrow"/>
        <family val="2"/>
      </rPr>
      <t>1 m</t>
    </r>
    <r>
      <rPr>
        <b/>
        <vertAlign val="superscript"/>
        <sz val="10"/>
        <rFont val="Arial Narrow"/>
        <family val="2"/>
      </rPr>
      <t>3</t>
    </r>
    <r>
      <rPr>
        <sz val="10"/>
        <rFont val="Arial Narrow"/>
        <family val="2"/>
      </rPr>
      <t>.</t>
    </r>
  </si>
  <si>
    <r>
      <rPr>
        <b/>
        <sz val="10"/>
        <rFont val="Arial Narrow"/>
        <family val="2"/>
      </rPr>
      <t xml:space="preserve">Montaža PE d 63 </t>
    </r>
    <r>
      <rPr>
        <sz val="10"/>
        <rFont val="Arial Narrow"/>
        <family val="2"/>
      </rPr>
      <t xml:space="preserve">cevi za </t>
    </r>
    <r>
      <rPr>
        <b/>
        <sz val="10"/>
        <rFont val="Arial Narrow"/>
        <family val="2"/>
      </rPr>
      <t>provizorij</t>
    </r>
    <r>
      <rPr>
        <sz val="10"/>
        <rFont val="Arial Narrow"/>
        <family val="2"/>
      </rPr>
      <t xml:space="preserve">, odcep </t>
    </r>
    <r>
      <rPr>
        <b/>
        <sz val="10"/>
        <rFont val="Arial Narrow"/>
        <family val="2"/>
      </rPr>
      <t>s cevi DN 80</t>
    </r>
    <r>
      <rPr>
        <sz val="10"/>
        <rFont val="Arial Narrow"/>
        <family val="2"/>
      </rPr>
      <t xml:space="preserve">, po odsekih ob trasi za začasno napajanje objektov v času prekinitve vodovodne cevi zaradi prevezav in priključitvijo hišnih priključkov ob trasi. Postavka vključuje tudi montažo vseh potrebnih spojk in demontažo cevi za provizorij po končanih delih.
Obračun za komplet izvedbo del po </t>
    </r>
    <r>
      <rPr>
        <b/>
        <sz val="10"/>
        <rFont val="Arial Narrow"/>
        <family val="2"/>
      </rPr>
      <t>1 m'</t>
    </r>
    <r>
      <rPr>
        <sz val="10"/>
        <rFont val="Arial Narrow"/>
        <family val="2"/>
      </rPr>
      <t>.</t>
    </r>
  </si>
  <si>
    <r>
      <t xml:space="preserve">Q kos, </t>
    </r>
    <r>
      <rPr>
        <b/>
        <sz val="10"/>
        <rFont val="Arial Narrow"/>
        <family val="2"/>
      </rPr>
      <t>DN 80</t>
    </r>
    <r>
      <rPr>
        <sz val="10"/>
        <rFont val="Arial Narrow"/>
        <family val="2"/>
      </rPr>
      <t>, PN 10</t>
    </r>
  </si>
  <si>
    <r>
      <rPr>
        <b/>
        <sz val="10"/>
        <rFont val="Arial Narrow"/>
        <family val="2"/>
      </rPr>
      <t>Zasun</t>
    </r>
    <r>
      <rPr>
        <sz val="10"/>
        <rFont val="Arial Narrow"/>
        <family val="2"/>
      </rPr>
      <t xml:space="preserve">, kratka izvedba z vgradno garnituro, talno teleskopsko kapo in montažno podložno ploščo, </t>
    </r>
    <r>
      <rPr>
        <b/>
        <sz val="10"/>
        <rFont val="Arial Narrow"/>
        <family val="2"/>
      </rPr>
      <t>H = 1,0 - 1,8 m, DN 80</t>
    </r>
    <r>
      <rPr>
        <sz val="10"/>
        <rFont val="Arial Narrow"/>
        <family val="2"/>
      </rPr>
      <t>, PN 10</t>
    </r>
  </si>
  <si>
    <r>
      <t xml:space="preserve">Tipski </t>
    </r>
    <r>
      <rPr>
        <b/>
        <sz val="10"/>
        <rFont val="Arial Narrow"/>
        <family val="2"/>
      </rPr>
      <t>PEHD zunanji termo jašek DN 500</t>
    </r>
    <r>
      <rPr>
        <sz val="10"/>
        <rFont val="Arial Narrow"/>
        <family val="2"/>
      </rPr>
      <t xml:space="preserve">, h = 100 cm, </t>
    </r>
    <r>
      <rPr>
        <b/>
        <sz val="10"/>
        <rFont val="Arial Narrow"/>
        <family val="2"/>
      </rPr>
      <t>po detajlu iz projekta</t>
    </r>
    <r>
      <rPr>
        <sz val="10"/>
        <rFont val="Arial Narrow"/>
        <family val="2"/>
      </rPr>
      <t>, vključno z betonsko podložko.</t>
    </r>
  </si>
  <si>
    <r>
      <t xml:space="preserve">Tipski </t>
    </r>
    <r>
      <rPr>
        <b/>
        <sz val="10"/>
        <rFont val="Arial Narrow"/>
        <family val="2"/>
      </rPr>
      <t>PEHD zunanji termo jašek DN 500 za dva vodomera</t>
    </r>
    <r>
      <rPr>
        <sz val="10"/>
        <rFont val="Arial Narrow"/>
        <family val="2"/>
      </rPr>
      <t xml:space="preserve">, h = 100 cm, </t>
    </r>
    <r>
      <rPr>
        <b/>
        <sz val="10"/>
        <rFont val="Arial Narrow"/>
        <family val="2"/>
      </rPr>
      <t>po detajlu iz projekta</t>
    </r>
    <r>
      <rPr>
        <sz val="10"/>
        <rFont val="Arial Narrow"/>
        <family val="2"/>
      </rPr>
      <t>, vključno z betonsko podložko.</t>
    </r>
  </si>
  <si>
    <r>
      <rPr>
        <b/>
        <sz val="10"/>
        <rFont val="Arial Narrow"/>
        <family val="2"/>
      </rPr>
      <t xml:space="preserve">Podtalni hidrant iz GGG 400 </t>
    </r>
    <r>
      <rPr>
        <sz val="10"/>
        <rFont val="Arial Narrow"/>
        <family val="2"/>
      </rPr>
      <t xml:space="preserve">z letečo prirobnico in vgradno dolžino 1,25 m, </t>
    </r>
    <r>
      <rPr>
        <b/>
        <sz val="10"/>
        <rFont val="Arial Narrow"/>
        <family val="2"/>
      </rPr>
      <t>DN 80</t>
    </r>
    <r>
      <rPr>
        <sz val="10"/>
        <rFont val="Arial Narrow"/>
        <family val="2"/>
      </rPr>
      <t xml:space="preserve"> (skladen z SIST EN 14339:2005).</t>
    </r>
  </si>
  <si>
    <r>
      <t xml:space="preserve">Zobčasta </t>
    </r>
    <r>
      <rPr>
        <b/>
        <sz val="10"/>
        <rFont val="Arial Narrow"/>
        <family val="2"/>
      </rPr>
      <t>spojka DN 80</t>
    </r>
    <r>
      <rPr>
        <sz val="10"/>
        <rFont val="Arial Narrow"/>
        <family val="2"/>
      </rPr>
      <t xml:space="preserve"> (d 90)</t>
    </r>
  </si>
  <si>
    <r>
      <t xml:space="preserve">Sanacija priklopov </t>
    </r>
    <r>
      <rPr>
        <b/>
        <sz val="10"/>
        <rFont val="Arial Narrow"/>
        <family val="2"/>
      </rPr>
      <t>hišnih priključkov in cestnih vpadnikov</t>
    </r>
    <r>
      <rPr>
        <sz val="10"/>
        <rFont val="Arial Narrow"/>
        <family val="2"/>
      </rPr>
      <t xml:space="preserve"> profila DN 160 in DN 200 v kanalu profila  DN 300</t>
    </r>
    <r>
      <rPr>
        <b/>
        <sz val="10"/>
        <rFont val="Arial Narrow"/>
        <family val="2"/>
      </rPr>
      <t xml:space="preserve"> brez</t>
    </r>
    <r>
      <rPr>
        <sz val="10"/>
        <rFont val="Arial Narrow"/>
        <family val="2"/>
      </rPr>
      <t xml:space="preserve"> </t>
    </r>
    <r>
      <rPr>
        <b/>
        <sz val="10"/>
        <rFont val="Arial Narrow"/>
        <family val="2"/>
      </rPr>
      <t>izkopa</t>
    </r>
    <r>
      <rPr>
        <sz val="10"/>
        <rFont val="Arial Narrow"/>
        <family val="2"/>
      </rPr>
      <t xml:space="preserve">. Vključno z dobavo in vgradnjo vsega materiala in delom.
Obračun za </t>
    </r>
    <r>
      <rPr>
        <b/>
        <sz val="10"/>
        <rFont val="Arial Narrow"/>
        <family val="2"/>
      </rPr>
      <t>kos</t>
    </r>
    <r>
      <rPr>
        <sz val="10"/>
        <rFont val="Arial Narrow"/>
        <family val="2"/>
      </rPr>
      <t>.</t>
    </r>
  </si>
  <si>
    <r>
      <t xml:space="preserve">Sanacija priklopov </t>
    </r>
    <r>
      <rPr>
        <b/>
        <sz val="10"/>
        <rFont val="Arial Narrow"/>
        <family val="2"/>
      </rPr>
      <t>hišnih priključkov in cestnih vpadnikov</t>
    </r>
    <r>
      <rPr>
        <sz val="10"/>
        <rFont val="Arial Narrow"/>
        <family val="2"/>
      </rPr>
      <t xml:space="preserve"> profila DN 160 in DN 200 v kanalu profila  DN 300</t>
    </r>
    <r>
      <rPr>
        <b/>
        <sz val="10"/>
        <rFont val="Arial Narrow"/>
        <family val="2"/>
      </rPr>
      <t xml:space="preserve"> z</t>
    </r>
    <r>
      <rPr>
        <sz val="10"/>
        <rFont val="Arial Narrow"/>
        <family val="2"/>
      </rPr>
      <t xml:space="preserve"> </t>
    </r>
    <r>
      <rPr>
        <b/>
        <sz val="10"/>
        <rFont val="Arial Narrow"/>
        <family val="2"/>
      </rPr>
      <t>izkopom</t>
    </r>
    <r>
      <rPr>
        <sz val="10"/>
        <rFont val="Arial Narrow"/>
        <family val="2"/>
      </rPr>
      <t xml:space="preserve">. Vključno z dobavo in vgradnjo vsega materiala in delom.
Obračun za </t>
    </r>
    <r>
      <rPr>
        <b/>
        <sz val="10"/>
        <rFont val="Arial Narrow"/>
        <family val="2"/>
      </rPr>
      <t>kos</t>
    </r>
    <r>
      <rPr>
        <sz val="10"/>
        <rFont val="Arial Narrow"/>
        <family val="2"/>
      </rPr>
      <t>.</t>
    </r>
  </si>
  <si>
    <r>
      <t>Ostala dodatna in nepredvidena dela</t>
    </r>
    <r>
      <rPr>
        <sz val="10"/>
        <rFont val="Arial Narrow"/>
        <family val="2"/>
      </rPr>
      <t>. Obračun stroškov po dejanskih stroških porabe časa in materiala po vpisu v gradbeni dnevnik. Stroški so ocenjeni na 1</t>
    </r>
    <r>
      <rPr>
        <b/>
        <sz val="10"/>
        <rFont val="Arial Narrow"/>
        <family val="2"/>
      </rPr>
      <t>0 %</t>
    </r>
    <r>
      <rPr>
        <sz val="10"/>
        <rFont val="Arial Narrow"/>
        <family val="2"/>
      </rPr>
      <t xml:space="preserve"> vrednosti sanacije kanalizacije.</t>
    </r>
  </si>
  <si>
    <r>
      <rPr>
        <b/>
        <sz val="10"/>
        <rFont val="Arial Narrow"/>
        <family val="2"/>
      </rPr>
      <t>Priprava gradbišča</t>
    </r>
    <r>
      <rPr>
        <sz val="10"/>
        <rFont val="Arial Narrow"/>
        <family val="2"/>
      </rPr>
      <t xml:space="preserve"> v dolžini </t>
    </r>
    <r>
      <rPr>
        <b/>
        <sz val="10"/>
        <rFont val="Arial Narrow"/>
        <family val="2"/>
      </rPr>
      <t>L =183 m</t>
    </r>
    <r>
      <rPr>
        <sz val="10"/>
        <rFont val="Arial Narrow"/>
        <family val="2"/>
      </rPr>
      <t>. Odstranitev morebitnih ovir in utrditev delovnega platoja. Po končanih delih se gradbišče pospravi in vzpostavi v prvotno oziroma novo stanje po zunanji ureditvi območja. Ureditev začasnih dostopov do objektov preko izkopanih jarkov iz lesenih plohov debeline 5 cm in ograjo. Priprava gradbišča, določitev deponije vodovodnega materiala in zavarovanje gradbene jame.</t>
    </r>
  </si>
  <si>
    <r>
      <t xml:space="preserve">Nabava in dobava </t>
    </r>
    <r>
      <rPr>
        <b/>
        <sz val="10"/>
        <rFont val="Arial Narrow"/>
        <family val="2"/>
      </rPr>
      <t>gramoza</t>
    </r>
    <r>
      <rPr>
        <sz val="10"/>
        <rFont val="Arial Narrow"/>
        <family val="2"/>
      </rPr>
      <t xml:space="preserve"> frakcije 0,02 - 32 mm in izdelava zgornjega ustroja asfaltne ceste- </t>
    </r>
    <r>
      <rPr>
        <b/>
        <sz val="10"/>
        <rFont val="Arial Narrow"/>
        <family val="2"/>
      </rPr>
      <t>v debelini 40 cm</t>
    </r>
    <r>
      <rPr>
        <sz val="10"/>
        <rFont val="Arial Narrow"/>
        <family val="2"/>
      </rPr>
      <t xml:space="preserve"> z začasnim zasipom do terena, s komprimiranjem v slojih debeline 20 cm.; odstranitev začasnega zasipa pred finalizacijo terena z odvozom na trajno deponijo, vključno stroški deponije.
Obračun za </t>
    </r>
    <r>
      <rPr>
        <b/>
        <sz val="10"/>
        <rFont val="Arial Narrow"/>
        <family val="2"/>
      </rPr>
      <t>1 m</t>
    </r>
    <r>
      <rPr>
        <b/>
        <vertAlign val="superscript"/>
        <sz val="10"/>
        <rFont val="Arial Narrow"/>
        <family val="2"/>
      </rPr>
      <t>3</t>
    </r>
    <r>
      <rPr>
        <sz val="10"/>
        <rFont val="Arial Narrow"/>
        <family val="2"/>
      </rPr>
      <t xml:space="preserve"> izvedenega zasipa.</t>
    </r>
  </si>
  <si>
    <r>
      <t xml:space="preserve">Izdelava tankoslojne označbe na vozišču z večkomponentno barvo s steklenim posipom - </t>
    </r>
    <r>
      <rPr>
        <b/>
        <sz val="10"/>
        <rFont val="Arial Narrow"/>
        <family val="2"/>
      </rPr>
      <t>širina črte 10 - 12 cm</t>
    </r>
    <r>
      <rPr>
        <sz val="10"/>
        <rFont val="Arial Narrow"/>
        <family val="2"/>
      </rPr>
      <t>.</t>
    </r>
  </si>
  <si>
    <r>
      <t xml:space="preserve">Izdelava tankoslojne označbe na vozišču z večkomponentno barvo s steklenim posipom - </t>
    </r>
    <r>
      <rPr>
        <b/>
        <sz val="10"/>
        <rFont val="Arial Narrow"/>
        <family val="2"/>
      </rPr>
      <t>prehodi za pešce</t>
    </r>
    <r>
      <rPr>
        <sz val="10"/>
        <rFont val="Arial Narrow"/>
        <family val="2"/>
      </rPr>
      <t>.</t>
    </r>
  </si>
  <si>
    <r>
      <rPr>
        <b/>
        <sz val="10"/>
        <rFont val="Arial Narrow"/>
        <family val="2"/>
      </rPr>
      <t>Prenos</t>
    </r>
    <r>
      <rPr>
        <sz val="10"/>
        <rFont val="Arial Narrow"/>
        <family val="2"/>
      </rPr>
      <t xml:space="preserve">, spuščanje in polaganje vseh cevi v jarek ter montaža in poravnava v vertikalni in horizontalni smeri. Obračun za </t>
    </r>
    <r>
      <rPr>
        <b/>
        <sz val="10"/>
        <rFont val="Arial Narrow"/>
        <family val="2"/>
      </rPr>
      <t>1 m'</t>
    </r>
    <r>
      <rPr>
        <sz val="10"/>
        <rFont val="Arial Narrow"/>
        <family val="2"/>
      </rPr>
      <t>.</t>
    </r>
  </si>
  <si>
    <r>
      <t xml:space="preserve">FFR kos, </t>
    </r>
    <r>
      <rPr>
        <b/>
        <sz val="10"/>
        <rFont val="Arial Narrow"/>
        <family val="2"/>
      </rPr>
      <t>DN 100/80</t>
    </r>
    <r>
      <rPr>
        <sz val="10"/>
        <rFont val="Arial Narrow"/>
        <family val="2"/>
      </rPr>
      <t>, PN 10</t>
    </r>
  </si>
  <si>
    <r>
      <t xml:space="preserve">Tipski </t>
    </r>
    <r>
      <rPr>
        <b/>
        <sz val="10"/>
        <rFont val="Arial Narrow"/>
        <family val="2"/>
      </rPr>
      <t xml:space="preserve">PEHD zunanji termo jašek DN 500 </t>
    </r>
    <r>
      <rPr>
        <sz val="10"/>
        <rFont val="Arial Narrow"/>
        <family val="2"/>
      </rPr>
      <t xml:space="preserve">za dva vodomera, h = 100 cm, </t>
    </r>
    <r>
      <rPr>
        <b/>
        <sz val="10"/>
        <rFont val="Arial Narrow"/>
        <family val="2"/>
      </rPr>
      <t>po detajlu iz projekta</t>
    </r>
    <r>
      <rPr>
        <sz val="10"/>
        <rFont val="Arial Narrow"/>
        <family val="2"/>
      </rPr>
      <t>, vključno z betonsko podložko.</t>
    </r>
  </si>
  <si>
    <r>
      <rPr>
        <b/>
        <sz val="10"/>
        <rFont val="Arial Narrow"/>
        <family val="2"/>
      </rPr>
      <t>Univerzalna spojka E</t>
    </r>
    <r>
      <rPr>
        <sz val="10"/>
        <rFont val="Arial Narrow"/>
        <family val="2"/>
      </rPr>
      <t xml:space="preserve">, razstavljiva, iz nodularne litine GGG 400, z epoksi zaščitnim premazom, NBR tesnili in spojnim materialom za </t>
    </r>
    <r>
      <rPr>
        <b/>
        <sz val="10"/>
        <rFont val="Arial Narrow"/>
        <family val="2"/>
      </rPr>
      <t>NL cev DN 100</t>
    </r>
    <r>
      <rPr>
        <sz val="10"/>
        <rFont val="Arial Narrow"/>
        <family val="2"/>
      </rPr>
      <t>, PN 10 (skladna z ISO 2531).</t>
    </r>
  </si>
  <si>
    <r>
      <t xml:space="preserve">FFR kos z vrtljivo prirobnico, </t>
    </r>
    <r>
      <rPr>
        <b/>
        <sz val="10"/>
        <rFont val="Arial Narrow"/>
        <family val="2"/>
      </rPr>
      <t>DN 100x50</t>
    </r>
    <r>
      <rPr>
        <sz val="10"/>
        <rFont val="Arial Narrow"/>
        <family val="2"/>
      </rPr>
      <t>, PN 10</t>
    </r>
  </si>
  <si>
    <r>
      <t xml:space="preserve">X kos, </t>
    </r>
    <r>
      <rPr>
        <b/>
        <sz val="10"/>
        <rFont val="Arial Narrow"/>
        <family val="2"/>
      </rPr>
      <t>DN 100</t>
    </r>
    <r>
      <rPr>
        <sz val="10"/>
        <rFont val="Arial Narrow"/>
        <family val="2"/>
      </rPr>
      <t>, PN 10</t>
    </r>
  </si>
  <si>
    <r>
      <t>Določitev poteka trase</t>
    </r>
    <r>
      <rPr>
        <sz val="10"/>
        <rFont val="Arial Narrow"/>
        <family val="2"/>
        <charset val="1"/>
      </rPr>
      <t xml:space="preserve"> vodovode z upravljalcem in lastnikom objekta.</t>
    </r>
  </si>
  <si>
    <r>
      <t xml:space="preserve">Zemeljska in gradbena dela za izvedbo cevi in jaškov pod </t>
    </r>
    <r>
      <rPr>
        <b/>
        <sz val="10"/>
        <rFont val="Arial Narrow"/>
        <family val="2"/>
        <charset val="1"/>
      </rPr>
      <t>zelenimi</t>
    </r>
    <r>
      <rPr>
        <sz val="10"/>
        <rFont val="Arial Narrow"/>
        <family val="2"/>
        <charset val="1"/>
      </rPr>
      <t xml:space="preserve"> površinami - izkop </t>
    </r>
    <r>
      <rPr>
        <b/>
        <sz val="10"/>
        <rFont val="Arial Narrow"/>
        <family val="2"/>
        <charset val="1"/>
      </rPr>
      <t>ročno 40 % in strojno 60 %</t>
    </r>
    <r>
      <rPr>
        <sz val="10"/>
        <rFont val="Arial Narrow"/>
        <family val="2"/>
        <charset val="1"/>
      </rPr>
      <t xml:space="preserve">. Izkop brežine se izvaja v naklonu 65° do nivoja tampona, širina dna je 40 cm in povprečna globina izkopa je 1,20 m. Izvedba peščenega nasipa za izravnavo dna jarka v debelini 10 cm in nasutje nad cevjo v debelini 20 cm s peščenim materialom granulacije 0,02 - 8 mm ter strojno-ročno zasutje z izkopanim materialom in utrjevanjem po slojih debeline 20 cm. V ceno je vključeno tudi </t>
    </r>
    <r>
      <rPr>
        <b/>
        <sz val="10"/>
        <rFont val="Arial Narrow"/>
        <family val="2"/>
        <charset val="1"/>
      </rPr>
      <t>nakladanje in odvoz</t>
    </r>
    <r>
      <rPr>
        <sz val="10"/>
        <rFont val="Arial Narrow"/>
        <family val="2"/>
        <charset val="1"/>
      </rPr>
      <t xml:space="preserve"> odvečnega materiala, humuziranje in zatravitev - vzpostavitev prvotnega stanja po </t>
    </r>
    <r>
      <rPr>
        <b/>
        <sz val="10"/>
        <rFont val="Arial Narrow"/>
        <family val="2"/>
        <charset val="1"/>
      </rPr>
      <t>vrtovih/zelenicah</t>
    </r>
    <r>
      <rPr>
        <sz val="10"/>
        <rFont val="Arial Narrow"/>
        <family val="2"/>
        <charset val="1"/>
      </rPr>
      <t xml:space="preserve">.
Obračun za </t>
    </r>
    <r>
      <rPr>
        <b/>
        <sz val="10"/>
        <rFont val="Arial Narrow"/>
        <family val="2"/>
        <charset val="1"/>
      </rPr>
      <t>1 m'</t>
    </r>
    <r>
      <rPr>
        <sz val="10"/>
        <rFont val="Arial Narrow"/>
        <family val="2"/>
        <charset val="1"/>
      </rPr>
      <t>.</t>
    </r>
  </si>
  <si>
    <r>
      <t>m</t>
    </r>
    <r>
      <rPr>
        <vertAlign val="superscript"/>
        <sz val="10"/>
        <rFont val="Arial Narrow"/>
        <family val="2"/>
        <charset val="1"/>
      </rPr>
      <t>1</t>
    </r>
  </si>
  <si>
    <r>
      <t xml:space="preserve">Zemeljska in gradbena dela za izvedbo cevi in jaškov pod </t>
    </r>
    <r>
      <rPr>
        <b/>
        <sz val="10"/>
        <rFont val="Arial Narrow"/>
        <family val="2"/>
        <charset val="1"/>
      </rPr>
      <t>zelenimi</t>
    </r>
    <r>
      <rPr>
        <sz val="10"/>
        <rFont val="Arial Narrow"/>
        <family val="2"/>
        <charset val="1"/>
      </rPr>
      <t xml:space="preserve"> površinami - izkop </t>
    </r>
    <r>
      <rPr>
        <b/>
        <sz val="10"/>
        <rFont val="Arial Narrow"/>
        <family val="2"/>
        <charset val="1"/>
      </rPr>
      <t>ročno 100 % in strojno 0 %</t>
    </r>
    <r>
      <rPr>
        <sz val="10"/>
        <rFont val="Arial Narrow"/>
        <family val="2"/>
        <charset val="1"/>
      </rPr>
      <t xml:space="preserve">. Izkop brežine se izvaja v naklonu 65° do nivoja tampona, širina dne je 40 cm in povprečna globina izkopa je 1,20 m. Izvedba peščenega nasipa za izravnavo dna jarka v debelini 10 cm in nasutje nad cevjo v debelini 20 cm s peščenim materialom granulacije 0,02 - 8 mm ter ročno zasutje z izkopanim materialom in utrjevanjem po slojih debeline 20 cm. V ceno je vključeno tudi </t>
    </r>
    <r>
      <rPr>
        <b/>
        <sz val="10"/>
        <rFont val="Arial Narrow"/>
        <family val="2"/>
        <charset val="1"/>
      </rPr>
      <t>ročno nakladanje in odvoz</t>
    </r>
    <r>
      <rPr>
        <sz val="10"/>
        <rFont val="Arial Narrow"/>
        <family val="2"/>
        <charset val="1"/>
      </rPr>
      <t xml:space="preserve"> odvečnega materiala, humuziranje in zatravitev - vzpostavitev prvotnega stanja po </t>
    </r>
    <r>
      <rPr>
        <b/>
        <sz val="10"/>
        <rFont val="Arial Narrow"/>
        <family val="2"/>
        <charset val="1"/>
      </rPr>
      <t>vrtovih in zelenicah</t>
    </r>
    <r>
      <rPr>
        <sz val="10"/>
        <rFont val="Arial Narrow"/>
        <family val="2"/>
        <charset val="1"/>
      </rPr>
      <t xml:space="preserve">.
Obračun za </t>
    </r>
    <r>
      <rPr>
        <b/>
        <sz val="10"/>
        <rFont val="Arial Narrow"/>
        <family val="2"/>
        <charset val="1"/>
      </rPr>
      <t>1 m'</t>
    </r>
    <r>
      <rPr>
        <sz val="10"/>
        <rFont val="Arial Narrow"/>
        <family val="2"/>
        <charset val="1"/>
      </rPr>
      <t>.</t>
    </r>
  </si>
  <si>
    <r>
      <t xml:space="preserve">Zemeljska in gradbena dela za izvedbo cevi in jaškov pod </t>
    </r>
    <r>
      <rPr>
        <b/>
        <sz val="10"/>
        <rFont val="Arial Narrow"/>
        <family val="2"/>
        <charset val="1"/>
      </rPr>
      <t>zelenimi</t>
    </r>
    <r>
      <rPr>
        <sz val="10"/>
        <rFont val="Arial Narrow"/>
        <family val="2"/>
        <charset val="1"/>
      </rPr>
      <t xml:space="preserve"> površinami - izkop </t>
    </r>
    <r>
      <rPr>
        <b/>
        <sz val="10"/>
        <rFont val="Arial Narrow"/>
        <family val="2"/>
        <charset val="1"/>
      </rPr>
      <t>ročno 100 % in strojno 0 %</t>
    </r>
    <r>
      <rPr>
        <sz val="10"/>
        <rFont val="Arial Narrow"/>
        <family val="2"/>
        <charset val="1"/>
      </rPr>
      <t xml:space="preserve">. Izkop brežine se izvaja v naklonu 65° do nivoja tampona, širina dne je 40 cm in povprečna globina izkopa je 1,20 m. Izvedba peščenega nasipa za izravnavo dna jarka v debelini 10 cm in nasutje nad cevjo v debelini 20 cm s peščenim materialom granulacije 0,02 - 8 mm ter ročno zasutje z izkopanim materialom in utrjevanjem po slojih debeline 20 cm. V ceno je vključeno </t>
    </r>
    <r>
      <rPr>
        <b/>
        <sz val="10"/>
        <rFont val="Arial Narrow"/>
        <family val="2"/>
        <charset val="1"/>
      </rPr>
      <t>odlaganje materiala na rob izkopa</t>
    </r>
    <r>
      <rPr>
        <sz val="10"/>
        <rFont val="Arial Narrow"/>
        <family val="2"/>
        <charset val="1"/>
      </rPr>
      <t xml:space="preserve"> </t>
    </r>
    <r>
      <rPr>
        <b/>
        <sz val="10"/>
        <rFont val="Arial Narrow"/>
        <family val="2"/>
        <charset val="1"/>
      </rPr>
      <t>in odvoz</t>
    </r>
    <r>
      <rPr>
        <sz val="10"/>
        <rFont val="Arial Narrow"/>
        <family val="2"/>
        <charset val="1"/>
      </rPr>
      <t xml:space="preserve"> odvečnega materiala, humuziranje in zatravitev - vzpostavitev prvotnega stanja po </t>
    </r>
    <r>
      <rPr>
        <b/>
        <sz val="10"/>
        <rFont val="Arial Narrow"/>
        <family val="2"/>
        <charset val="1"/>
      </rPr>
      <t>vrtovih in zelenicah</t>
    </r>
    <r>
      <rPr>
        <sz val="10"/>
        <rFont val="Arial Narrow"/>
        <family val="2"/>
        <charset val="1"/>
      </rPr>
      <t xml:space="preserve">.
Obračun za </t>
    </r>
    <r>
      <rPr>
        <b/>
        <sz val="10"/>
        <rFont val="Arial Narrow"/>
        <family val="2"/>
        <charset val="1"/>
      </rPr>
      <t>1 m'</t>
    </r>
    <r>
      <rPr>
        <sz val="10"/>
        <rFont val="Arial Narrow"/>
        <family val="2"/>
        <charset val="1"/>
      </rPr>
      <t>.</t>
    </r>
  </si>
  <si>
    <r>
      <t xml:space="preserve">Zemeljska in gradbena dela za izvedbo cevi in jaškov pod </t>
    </r>
    <r>
      <rPr>
        <b/>
        <sz val="10"/>
        <rFont val="Arial Narrow"/>
        <family val="2"/>
        <charset val="1"/>
      </rPr>
      <t>utrjenimi</t>
    </r>
    <r>
      <rPr>
        <sz val="10"/>
        <rFont val="Arial Narrow"/>
        <family val="2"/>
        <charset val="1"/>
      </rPr>
      <t xml:space="preserve"> površinami - odstranitev ploščic in tlakovcev, rezanje in rušenje asfalta ter izkop </t>
    </r>
    <r>
      <rPr>
        <b/>
        <sz val="10"/>
        <rFont val="Arial Narrow"/>
        <family val="2"/>
        <charset val="1"/>
      </rPr>
      <t>ročno 40 % in strojno 60 %</t>
    </r>
    <r>
      <rPr>
        <sz val="10"/>
        <rFont val="Arial Narrow"/>
        <family val="2"/>
        <charset val="1"/>
      </rPr>
      <t xml:space="preserve">. Izkop brežine se izvaja v naklonu 65° do nivoja tampona, širina dna je 40 cm in povprečna globina izkopa je 1,20 m. Izvedba peščenega nasipa za izravnavo dna jarka v debelini 10 cm in nasutje nad cevjo v debelini 20 cm s peščenim materialom granulacije 0,02 - 8 mm ter strojno-ročno zasutje z izkopanim materialom in utrjevanjem po slojih debeline 20 cm do 30 cm pod končnim tlakom. Dobava in vgradnja tampona 0-32 mm, uvaljanje, izdelava finega planuma z dosipom kot podlaga za finalni tlak. V postavko je vključeno tudi </t>
    </r>
    <r>
      <rPr>
        <b/>
        <sz val="10"/>
        <rFont val="Arial Narrow"/>
        <family val="2"/>
        <charset val="1"/>
      </rPr>
      <t>nakladanje in odvoz</t>
    </r>
    <r>
      <rPr>
        <sz val="10"/>
        <rFont val="Arial Narrow"/>
        <family val="2"/>
        <charset val="1"/>
      </rPr>
      <t xml:space="preserve"> odvečnega materiala, polaganje tlakovcev in ploščic skupaj z dobavo manjkajočih, asfaltiranje z AC 8 surf B 70/100 A4 v debelini do 6 cm in zalivanje stikov - vzpostavitev prvotnega stanja po </t>
    </r>
    <r>
      <rPr>
        <b/>
        <sz val="10"/>
        <rFont val="Arial Narrow"/>
        <family val="2"/>
        <charset val="1"/>
      </rPr>
      <t>dvoriščih in pločnikih</t>
    </r>
    <r>
      <rPr>
        <sz val="10"/>
        <rFont val="Arial Narrow"/>
        <family val="2"/>
        <charset val="1"/>
      </rPr>
      <t xml:space="preserve">. V postavki je  vključen ves potreben material in delo.
Obračun za </t>
    </r>
    <r>
      <rPr>
        <b/>
        <sz val="10"/>
        <rFont val="Arial Narrow"/>
        <family val="2"/>
        <charset val="1"/>
      </rPr>
      <t>1 m'</t>
    </r>
    <r>
      <rPr>
        <sz val="10"/>
        <rFont val="Arial Narrow"/>
        <family val="2"/>
        <charset val="1"/>
      </rPr>
      <t>.</t>
    </r>
  </si>
  <si>
    <r>
      <t xml:space="preserve">Zemeljska in gradbena dela za izvedbo cevi in jaškov pod </t>
    </r>
    <r>
      <rPr>
        <b/>
        <sz val="10"/>
        <rFont val="Arial Narrow"/>
        <family val="2"/>
        <charset val="1"/>
      </rPr>
      <t>cestnimi</t>
    </r>
    <r>
      <rPr>
        <sz val="10"/>
        <rFont val="Arial Narrow"/>
        <family val="2"/>
        <charset val="1"/>
      </rPr>
      <t xml:space="preserve"> površinami - rezanje in rušenje asfalta ter izkop </t>
    </r>
    <r>
      <rPr>
        <b/>
        <sz val="10"/>
        <rFont val="Arial Narrow"/>
        <family val="2"/>
        <charset val="1"/>
      </rPr>
      <t>ročno 40 % in strojno 60 %</t>
    </r>
    <r>
      <rPr>
        <sz val="10"/>
        <rFont val="Arial Narrow"/>
        <family val="2"/>
        <charset val="1"/>
      </rPr>
      <t xml:space="preserve">. Izkop brežine se izvaja v naklonu 65° do nivoja tampona, širina dna je 40 cm in povprečna globina izkopa je 1,20 m. Izvedba peščenega nasipa za izravnavo dna jarka v debelini 10 cm in nasutje nad cevjo v debelini 20 cm s peščenim materialom granulacije 0,02 - 8 mm ter strojno-ročno zasutje z izkopanim materialom in utrjevanjem po slojih debeline 20 cm. Dobava in vgradnja tampona 0-32 mm, uvaljanje do potrebne nosilnosti v debelini 50 cm in izdelava finega planuma. V ceno je vključeno tudi </t>
    </r>
    <r>
      <rPr>
        <b/>
        <sz val="10"/>
        <rFont val="Arial Narrow"/>
        <family val="2"/>
        <charset val="1"/>
      </rPr>
      <t>nakladanje in odvoz</t>
    </r>
    <r>
      <rPr>
        <sz val="10"/>
        <rFont val="Arial Narrow"/>
        <family val="2"/>
        <charset val="1"/>
      </rPr>
      <t xml:space="preserve"> odvečnega materiala, </t>
    </r>
    <r>
      <rPr>
        <b/>
        <sz val="10"/>
        <rFont val="Arial Narrow"/>
        <family val="2"/>
        <charset val="1"/>
      </rPr>
      <t>brez dobave asfalta</t>
    </r>
    <r>
      <rPr>
        <sz val="10"/>
        <rFont val="Arial Narrow"/>
        <family val="2"/>
        <charset val="1"/>
      </rPr>
      <t xml:space="preserve">. V postavki je vključen ves potreben material in delo.
Obračun za </t>
    </r>
    <r>
      <rPr>
        <b/>
        <sz val="10"/>
        <rFont val="Arial Narrow"/>
        <family val="2"/>
        <charset val="1"/>
      </rPr>
      <t>1 m'</t>
    </r>
    <r>
      <rPr>
        <sz val="10"/>
        <rFont val="Arial Narrow"/>
        <family val="2"/>
        <charset val="1"/>
      </rPr>
      <t>.</t>
    </r>
  </si>
  <si>
    <r>
      <t xml:space="preserve">Strojni in ročni </t>
    </r>
    <r>
      <rPr>
        <b/>
        <sz val="10"/>
        <rFont val="Arial Narrow"/>
        <family val="2"/>
        <charset val="1"/>
      </rPr>
      <t>podkop</t>
    </r>
    <r>
      <rPr>
        <sz val="10"/>
        <rFont val="Arial Narrow"/>
        <family val="2"/>
        <charset val="1"/>
      </rPr>
      <t xml:space="preserve"> pod ograjami, živimi mejami in podobnim.
Obračun za </t>
    </r>
    <r>
      <rPr>
        <b/>
        <sz val="10"/>
        <rFont val="Arial Narrow"/>
        <family val="2"/>
        <charset val="1"/>
      </rPr>
      <t>1 kos</t>
    </r>
    <r>
      <rPr>
        <sz val="10"/>
        <rFont val="Arial Narrow"/>
        <family val="2"/>
        <charset val="1"/>
      </rPr>
      <t>.</t>
    </r>
  </si>
  <si>
    <r>
      <t>Rušenje</t>
    </r>
    <r>
      <rPr>
        <sz val="10"/>
        <rFont val="Arial Narrow"/>
        <family val="2"/>
        <charset val="1"/>
      </rPr>
      <t xml:space="preserve"> vseh vrst </t>
    </r>
    <r>
      <rPr>
        <b/>
        <sz val="10"/>
        <rFont val="Arial Narrow"/>
        <family val="2"/>
        <charset val="1"/>
      </rPr>
      <t>betonskega tlaka</t>
    </r>
    <r>
      <rPr>
        <sz val="10"/>
        <rFont val="Arial Narrow"/>
        <family val="2"/>
        <charset val="1"/>
      </rPr>
      <t xml:space="preserve"> ali obrobe v stavbah vključno z nakladanjem na kamion, razkladanjem in stroški deponije.
Obračun za </t>
    </r>
    <r>
      <rPr>
        <b/>
        <sz val="10"/>
        <rFont val="Arial Narrow"/>
        <family val="2"/>
        <charset val="1"/>
      </rPr>
      <t>1 m</t>
    </r>
    <r>
      <rPr>
        <b/>
        <vertAlign val="superscript"/>
        <sz val="10"/>
        <rFont val="Arial Narrow"/>
        <family val="2"/>
        <charset val="1"/>
      </rPr>
      <t>2</t>
    </r>
    <r>
      <rPr>
        <sz val="10"/>
        <rFont val="Arial Narrow"/>
        <family val="2"/>
        <charset val="1"/>
      </rPr>
      <t>.</t>
    </r>
  </si>
  <si>
    <r>
      <t>m</t>
    </r>
    <r>
      <rPr>
        <vertAlign val="superscript"/>
        <sz val="10"/>
        <rFont val="Arial Narrow"/>
        <family val="2"/>
        <charset val="1"/>
      </rPr>
      <t>2</t>
    </r>
  </si>
  <si>
    <r>
      <t>Izdelava</t>
    </r>
    <r>
      <rPr>
        <sz val="10"/>
        <rFont val="Arial Narrow"/>
        <family val="2"/>
        <charset val="1"/>
      </rPr>
      <t xml:space="preserve"> vseh vrst </t>
    </r>
    <r>
      <rPr>
        <b/>
        <sz val="10"/>
        <rFont val="Arial Narrow"/>
        <family val="2"/>
        <charset val="1"/>
      </rPr>
      <t>betonskega tlaka</t>
    </r>
    <r>
      <rPr>
        <sz val="10"/>
        <rFont val="Arial Narrow"/>
        <family val="2"/>
        <charset val="1"/>
      </rPr>
      <t xml:space="preserve"> ali obrobe v stavbah v debelini 10 cm. Vključeni so vsi stroški izvedbe.
Obračun za </t>
    </r>
    <r>
      <rPr>
        <b/>
        <sz val="10"/>
        <rFont val="Arial Narrow"/>
        <family val="2"/>
        <charset val="1"/>
      </rPr>
      <t>1 m</t>
    </r>
    <r>
      <rPr>
        <b/>
        <vertAlign val="superscript"/>
        <sz val="10"/>
        <rFont val="Arial Narrow"/>
        <family val="2"/>
        <charset val="1"/>
      </rPr>
      <t>2</t>
    </r>
    <r>
      <rPr>
        <sz val="10"/>
        <rFont val="Arial Narrow"/>
        <family val="2"/>
        <charset val="1"/>
      </rPr>
      <t>.</t>
    </r>
  </si>
  <si>
    <r>
      <t xml:space="preserve">Izdelava geodetskega posnetka </t>
    </r>
    <r>
      <rPr>
        <sz val="10"/>
        <rFont val="Arial Narrow"/>
        <family val="2"/>
        <charset val="1"/>
      </rPr>
      <t xml:space="preserve">vodov od navrtalnega zasuna do objekta in vris cevi z jaški v kataster. En izvod posnetka v Gauss-Krugerjevem sistemu oziroma drugem veljavnem sistemu se odda v elektronski obliki. Izdelava geodetskega načrta po zahtevi upravljalca vodovoda in veljavni gradbeni zakonodaji.
Obračun za </t>
    </r>
    <r>
      <rPr>
        <b/>
        <sz val="10"/>
        <rFont val="Arial Narrow"/>
        <family val="2"/>
        <charset val="1"/>
      </rPr>
      <t>1 m'</t>
    </r>
    <r>
      <rPr>
        <sz val="10"/>
        <rFont val="Arial Narrow"/>
        <family val="2"/>
        <charset val="1"/>
      </rPr>
      <t xml:space="preserve"> dolžine hišnega priključka.</t>
    </r>
  </si>
  <si>
    <r>
      <t>Ostala dodatna in nepredvidena dela</t>
    </r>
    <r>
      <rPr>
        <sz val="10"/>
        <rFont val="Arial Narrow"/>
        <family val="2"/>
        <charset val="1"/>
      </rPr>
      <t>. Obračun stroškov po dejanskih stroških porabe časa in materiala po vpisu v gradbeni dnevnik. Stroški so ocenjeni na 1</t>
    </r>
    <r>
      <rPr>
        <b/>
        <sz val="10"/>
        <rFont val="Arial Narrow"/>
        <family val="2"/>
        <charset val="1"/>
      </rPr>
      <t>0 %</t>
    </r>
    <r>
      <rPr>
        <sz val="10"/>
        <rFont val="Arial Narrow"/>
        <family val="2"/>
        <charset val="1"/>
      </rPr>
      <t xml:space="preserve"> vrednosti zemeljskih del.</t>
    </r>
  </si>
  <si>
    <r>
      <t xml:space="preserve">Prenos, spuščanje in montaža vodovodne cevi </t>
    </r>
    <r>
      <rPr>
        <b/>
        <sz val="10"/>
        <rFont val="Arial Narrow"/>
        <family val="2"/>
        <charset val="1"/>
      </rPr>
      <t>PE 100 d 32x3 mm v zaščitno cev PE 80 d 63</t>
    </r>
    <r>
      <rPr>
        <sz val="10"/>
        <rFont val="Arial Narrow"/>
        <family val="2"/>
        <charset val="1"/>
      </rPr>
      <t xml:space="preserve"> s tesnilnimi zamaški, vključno s prevezavo na ločno spojko pri zasunu in armaturo v merilnem mestu, kjer se obnavlja celotna trasa.
Obračun za </t>
    </r>
    <r>
      <rPr>
        <b/>
        <sz val="10"/>
        <rFont val="Arial Narrow"/>
        <family val="2"/>
        <charset val="1"/>
      </rPr>
      <t>1 m'</t>
    </r>
    <r>
      <rPr>
        <sz val="10"/>
        <rFont val="Arial Narrow"/>
        <family val="2"/>
        <charset val="1"/>
      </rPr>
      <t>.</t>
    </r>
  </si>
  <si>
    <r>
      <t>Demontaža</t>
    </r>
    <r>
      <rPr>
        <sz val="10"/>
        <rFont val="Arial Narrow"/>
        <family val="2"/>
        <charset val="1"/>
      </rPr>
      <t xml:space="preserve"> obstoječih spojnih kosov, krogelnih pip fi 1", krogelnih pip z izpustom fi 1" in prehodnih spojk PE d 32 v starem vodomernem mestu ter </t>
    </r>
    <r>
      <rPr>
        <b/>
        <sz val="10"/>
        <rFont val="Arial Narrow"/>
        <family val="2"/>
        <charset val="1"/>
      </rPr>
      <t>montaža vodomera v nov vodomerni jašek</t>
    </r>
    <r>
      <rPr>
        <sz val="10"/>
        <rFont val="Arial Narrow"/>
        <family val="2"/>
        <charset val="1"/>
      </rPr>
      <t xml:space="preserve">. Postavka vključuje tudi dobavo in montažo novih spojnih kosov in cevi za povezavo v starem jašku ter </t>
    </r>
    <r>
      <rPr>
        <b/>
        <sz val="10"/>
        <rFont val="Arial Narrow"/>
        <family val="2"/>
        <charset val="1"/>
      </rPr>
      <t>blindiranje</t>
    </r>
    <r>
      <rPr>
        <sz val="10"/>
        <rFont val="Arial Narrow"/>
        <family val="2"/>
        <charset val="1"/>
      </rPr>
      <t xml:space="preserve"> starega priključka.
Obračun za </t>
    </r>
    <r>
      <rPr>
        <b/>
        <sz val="10"/>
        <rFont val="Arial Narrow"/>
        <family val="2"/>
        <charset val="1"/>
      </rPr>
      <t>1 kos</t>
    </r>
    <r>
      <rPr>
        <sz val="10"/>
        <rFont val="Arial Narrow"/>
        <family val="2"/>
        <charset val="1"/>
      </rPr>
      <t>.</t>
    </r>
  </si>
  <si>
    <r>
      <t xml:space="preserve">Dobava in montaža </t>
    </r>
    <r>
      <rPr>
        <b/>
        <sz val="10"/>
        <rFont val="Arial Narrow"/>
        <family val="2"/>
        <charset val="1"/>
      </rPr>
      <t>nadomestne povezave cevi (pocinkana izolirana cev 3/4")</t>
    </r>
    <r>
      <rPr>
        <sz val="10"/>
        <rFont val="Arial Narrow"/>
        <family val="2"/>
        <charset val="1"/>
      </rPr>
      <t xml:space="preserve"> ter vzpostavitev prvotnega stanja po prevezavi cevi. Cena zajema dobavo, izdelavo, vse potrebne fazonske kose, toplotno izolacijo, prevrtanje skozi notranje zidove, pritrjevanje in delovne odre.
Obračun za </t>
    </r>
    <r>
      <rPr>
        <b/>
        <sz val="10"/>
        <rFont val="Arial Narrow"/>
        <family val="2"/>
        <charset val="1"/>
      </rPr>
      <t>1 m'</t>
    </r>
    <r>
      <rPr>
        <sz val="10"/>
        <rFont val="Arial Narrow"/>
        <family val="2"/>
        <charset val="1"/>
      </rPr>
      <t>.</t>
    </r>
  </si>
  <si>
    <r>
      <t xml:space="preserve">Dobava in montaža </t>
    </r>
    <r>
      <rPr>
        <b/>
        <sz val="10"/>
        <rFont val="Arial Narrow"/>
        <family val="2"/>
        <charset val="1"/>
      </rPr>
      <t>nadomestne povezave cevi (izolirana alumplast cev 3/4")</t>
    </r>
    <r>
      <rPr>
        <sz val="10"/>
        <rFont val="Arial Narrow"/>
        <family val="2"/>
        <charset val="1"/>
      </rPr>
      <t xml:space="preserve"> ter vzpostavitev prvotnega stanja po prevezavi. Cena zajema dobavo, izdelavo, vse potrebne fazonske kose, toplotno izolacijo, prevrtanje skozi notranje zidove, pritrjevanje in delovne odre.
Obračun za </t>
    </r>
    <r>
      <rPr>
        <b/>
        <sz val="10"/>
        <rFont val="Arial Narrow"/>
        <family val="2"/>
        <charset val="1"/>
      </rPr>
      <t>1 m'</t>
    </r>
    <r>
      <rPr>
        <sz val="10"/>
        <rFont val="Arial Narrow"/>
        <family val="2"/>
        <charset val="1"/>
      </rPr>
      <t>.</t>
    </r>
  </si>
  <si>
    <r>
      <t xml:space="preserve">Dobava in vgradnja </t>
    </r>
    <r>
      <rPr>
        <b/>
        <sz val="10"/>
        <rFont val="Arial Narrow"/>
        <family val="2"/>
        <charset val="1"/>
      </rPr>
      <t>alumplast cevi 3/4" v obstoječo</t>
    </r>
    <r>
      <rPr>
        <sz val="10"/>
        <rFont val="Arial Narrow"/>
        <family val="2"/>
        <charset val="1"/>
      </rPr>
      <t xml:space="preserve"> PE cev kot zaščitno, vključno z vsemi spoji in navezavo.
Obračun za </t>
    </r>
    <r>
      <rPr>
        <b/>
        <sz val="10"/>
        <rFont val="Arial Narrow"/>
        <family val="2"/>
        <charset val="1"/>
      </rPr>
      <t>1 m'</t>
    </r>
    <r>
      <rPr>
        <sz val="10"/>
        <rFont val="Arial Narrow"/>
        <family val="2"/>
        <charset val="1"/>
      </rPr>
      <t>.</t>
    </r>
  </si>
  <si>
    <r>
      <t>Izpiranje</t>
    </r>
    <r>
      <rPr>
        <sz val="10"/>
        <rFont val="Arial Narrow"/>
        <family val="2"/>
        <charset val="1"/>
      </rPr>
      <t xml:space="preserve"> cevi priključkov.
Obračun za </t>
    </r>
    <r>
      <rPr>
        <b/>
        <sz val="10"/>
        <rFont val="Arial Narrow"/>
        <family val="2"/>
        <charset val="1"/>
      </rPr>
      <t>1 m'</t>
    </r>
    <r>
      <rPr>
        <sz val="10"/>
        <rFont val="Arial Narrow"/>
        <family val="2"/>
        <charset val="1"/>
      </rPr>
      <t>.</t>
    </r>
  </si>
  <si>
    <r>
      <t xml:space="preserve">Nabava in polaganje </t>
    </r>
    <r>
      <rPr>
        <b/>
        <sz val="10"/>
        <rFont val="Arial Narrow"/>
        <family val="2"/>
        <charset val="1"/>
      </rPr>
      <t>signalnega traku</t>
    </r>
    <r>
      <rPr>
        <sz val="10"/>
        <rFont val="Arial Narrow"/>
        <family val="2"/>
        <charset val="1"/>
      </rPr>
      <t xml:space="preserve"> nad cevmi priključkov.
Obračun za </t>
    </r>
    <r>
      <rPr>
        <b/>
        <sz val="10"/>
        <rFont val="Arial Narrow"/>
        <family val="2"/>
        <charset val="1"/>
      </rPr>
      <t>1 m'</t>
    </r>
    <r>
      <rPr>
        <sz val="10"/>
        <rFont val="Arial Narrow"/>
        <family val="2"/>
        <charset val="1"/>
      </rPr>
      <t>.</t>
    </r>
  </si>
  <si>
    <r>
      <t>Ostala dodatna in nepredvidena dela</t>
    </r>
    <r>
      <rPr>
        <sz val="10"/>
        <rFont val="Arial Narrow"/>
        <family val="2"/>
        <charset val="1"/>
      </rPr>
      <t>. Obračun stroškov po dejanskih stroških porabe časa in materiala po vpisu v gradbeni dnevnik. Stroški so ocenjeni na 1</t>
    </r>
    <r>
      <rPr>
        <b/>
        <sz val="10"/>
        <rFont val="Arial Narrow"/>
        <family val="2"/>
        <charset val="1"/>
      </rPr>
      <t>0 %</t>
    </r>
    <r>
      <rPr>
        <sz val="10"/>
        <rFont val="Arial Narrow"/>
        <family val="2"/>
        <charset val="1"/>
      </rPr>
      <t xml:space="preserve"> vrednosti montažnih del.</t>
    </r>
  </si>
  <si>
    <r>
      <t xml:space="preserve">Vodovodne cevi </t>
    </r>
    <r>
      <rPr>
        <b/>
        <sz val="10"/>
        <rFont val="Arial Narrow"/>
        <family val="2"/>
        <charset val="1"/>
      </rPr>
      <t>PE d 32x3,0 mm</t>
    </r>
    <r>
      <rPr>
        <sz val="10"/>
        <rFont val="Arial Narrow"/>
        <family val="2"/>
        <charset val="1"/>
      </rPr>
      <t>, 16 barov</t>
    </r>
  </si>
  <si>
    <r>
      <t>ISO spojka d 32/1"</t>
    </r>
    <r>
      <rPr>
        <sz val="10"/>
        <rFont val="Arial Narrow"/>
        <family val="2"/>
        <charset val="1"/>
      </rPr>
      <t xml:space="preserve"> za prevezavo cevi </t>
    </r>
    <r>
      <rPr>
        <b/>
        <sz val="10"/>
        <rFont val="Arial Narrow"/>
        <family val="2"/>
        <charset val="1"/>
      </rPr>
      <t>PE d 32</t>
    </r>
    <r>
      <rPr>
        <sz val="10"/>
        <rFont val="Arial Narrow"/>
        <family val="2"/>
        <charset val="1"/>
      </rPr>
      <t xml:space="preserve"> in cevi pri jaških.</t>
    </r>
  </si>
  <si>
    <r>
      <t>Spojka PE d 32/32</t>
    </r>
    <r>
      <rPr>
        <sz val="10"/>
        <rFont val="Arial Narrow"/>
        <family val="2"/>
        <charset val="1"/>
      </rPr>
      <t xml:space="preserve"> za prevezavo cevi </t>
    </r>
    <r>
      <rPr>
        <b/>
        <sz val="10"/>
        <rFont val="Arial Narrow"/>
        <family val="2"/>
        <charset val="1"/>
      </rPr>
      <t>PE .</t>
    </r>
  </si>
  <si>
    <r>
      <t>Transportni stroški</t>
    </r>
    <r>
      <rPr>
        <sz val="10"/>
        <rFont val="Arial Narrow"/>
        <family val="2"/>
        <charset val="1"/>
      </rPr>
      <t xml:space="preserve"> dobave materiala.  </t>
    </r>
  </si>
  <si>
    <r>
      <t>Ostala dodatna in nepredvidena dela</t>
    </r>
    <r>
      <rPr>
        <sz val="10"/>
        <rFont val="Arial Narrow"/>
        <family val="2"/>
        <charset val="1"/>
      </rPr>
      <t>. Obračun stroškov po dejanskih stroških porabe časa in materiala po vpisu v gradbeni dnevnik. Stroški so ocenjeni na 1</t>
    </r>
    <r>
      <rPr>
        <b/>
        <sz val="10"/>
        <rFont val="Arial Narrow"/>
        <family val="2"/>
        <charset val="1"/>
      </rPr>
      <t>0 %</t>
    </r>
    <r>
      <rPr>
        <sz val="10"/>
        <rFont val="Arial Narrow"/>
        <family val="2"/>
        <charset val="1"/>
      </rPr>
      <t xml:space="preserve"> vrednosti materiala.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</si>
</sst>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424];[Red]\-#,##0.00\ [$€-424]"/>
    <numFmt numFmtId="165" formatCode="[$-424]#,##0.00\ _S_I_T;[Red]\-#,##0.00\ _S_I_T"/>
    <numFmt numFmtId="166" formatCode="#,##0.00\ [$€-81D]"/>
    <numFmt numFmtId="167" formatCode="#,##0.00_ ;[Red]\-#,##0.00\ "/>
  </numFmts>
  <fonts count="31" x14ac:knownFonts="1">
    <font>
      <sz val="11"/>
      <color theme="1"/>
      <name val="Calibri"/>
      <family val="2"/>
      <charset val="238"/>
      <scheme val="minor"/>
    </font>
    <font>
      <sz val="11"/>
      <color theme="1"/>
      <name val="Arial Narrow"/>
      <family val="2"/>
      <charset val="238"/>
    </font>
    <font>
      <b/>
      <sz val="14"/>
      <color theme="1"/>
      <name val="Arial Narrow"/>
      <family val="2"/>
      <charset val="238"/>
    </font>
    <font>
      <b/>
      <sz val="11"/>
      <color theme="1"/>
      <name val="Arial Narrow"/>
      <family val="2"/>
      <charset val="238"/>
    </font>
    <font>
      <b/>
      <sz val="11"/>
      <name val="Arial Narrow"/>
      <family val="2"/>
      <charset val="238"/>
    </font>
    <font>
      <b/>
      <i/>
      <sz val="14"/>
      <name val="Arial Narrow"/>
      <family val="2"/>
      <charset val="238"/>
    </font>
    <font>
      <sz val="10"/>
      <color theme="1"/>
      <name val="Arial Narrow"/>
      <family val="2"/>
      <charset val="238"/>
    </font>
    <font>
      <b/>
      <sz val="10"/>
      <color theme="1"/>
      <name val="Arial Narrow"/>
      <family val="2"/>
      <charset val="238"/>
    </font>
    <font>
      <b/>
      <sz val="10"/>
      <name val="Arial Narrow"/>
      <family val="2"/>
      <charset val="238"/>
    </font>
    <font>
      <sz val="11"/>
      <name val="Arial Narrow"/>
      <family val="2"/>
      <charset val="238"/>
    </font>
    <font>
      <sz val="10"/>
      <name val="Arial Narrow"/>
      <family val="2"/>
      <charset val="238"/>
    </font>
    <font>
      <sz val="10"/>
      <name val="Arial"/>
      <family val="2"/>
      <charset val="238"/>
    </font>
    <font>
      <b/>
      <sz val="10"/>
      <name val="Arial Narrow"/>
      <family val="2"/>
      <charset val="1"/>
    </font>
    <font>
      <sz val="10"/>
      <name val="Arial Narrow"/>
      <family val="2"/>
      <charset val="1"/>
    </font>
    <font>
      <sz val="10"/>
      <name val="Arial Narrow"/>
      <family val="2"/>
    </font>
    <font>
      <b/>
      <sz val="10"/>
      <name val="Arial Narrow"/>
      <family val="2"/>
    </font>
    <font>
      <sz val="11"/>
      <color rgb="FF000000"/>
      <name val="Calibri"/>
      <family val="2"/>
      <charset val="238"/>
    </font>
    <font>
      <sz val="8"/>
      <name val="Calibri"/>
      <family val="2"/>
      <charset val="238"/>
      <scheme val="minor"/>
    </font>
    <font>
      <sz val="11"/>
      <name val="Arial Narrow"/>
      <family val="2"/>
    </font>
    <font>
      <b/>
      <sz val="11"/>
      <name val="Arial Narrow"/>
      <family val="2"/>
    </font>
    <font>
      <b/>
      <i/>
      <sz val="14"/>
      <name val="Arial Narrow"/>
      <family val="2"/>
    </font>
    <font>
      <b/>
      <sz val="8"/>
      <name val="Arial Narrow"/>
      <family val="2"/>
    </font>
    <font>
      <b/>
      <sz val="12"/>
      <name val="Arial Narrow"/>
      <family val="2"/>
    </font>
    <font>
      <sz val="12"/>
      <name val="Arial Narrow"/>
      <family val="2"/>
    </font>
    <font>
      <b/>
      <i/>
      <sz val="11"/>
      <name val="Arial Narrow"/>
      <family val="2"/>
    </font>
    <font>
      <b/>
      <i/>
      <sz val="12"/>
      <name val="Arial Narrow"/>
      <family val="2"/>
    </font>
    <font>
      <vertAlign val="superscript"/>
      <sz val="10"/>
      <name val="Arial Narrow"/>
      <family val="2"/>
    </font>
    <font>
      <b/>
      <vertAlign val="superscript"/>
      <sz val="10"/>
      <name val="Arial Narrow"/>
      <family val="2"/>
    </font>
    <font>
      <sz val="11"/>
      <name val="Calibri"/>
      <family val="2"/>
      <charset val="238"/>
      <scheme val="minor"/>
    </font>
    <font>
      <vertAlign val="superscript"/>
      <sz val="10"/>
      <name val="Arial Narrow"/>
      <family val="2"/>
      <charset val="1"/>
    </font>
    <font>
      <b/>
      <vertAlign val="superscript"/>
      <sz val="10"/>
      <name val="Arial Narrow"/>
      <family val="2"/>
      <charset val="1"/>
    </font>
  </fonts>
  <fills count="2">
    <fill>
      <patternFill patternType="none"/>
    </fill>
    <fill>
      <patternFill patternType="gray125"/>
    </fill>
  </fills>
  <borders count="8">
    <border>
      <left/>
      <right/>
      <top/>
      <bottom/>
      <diagonal/>
    </border>
    <border>
      <left/>
      <right/>
      <top/>
      <bottom style="thin">
        <color indexed="64"/>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s>
  <cellStyleXfs count="5">
    <xf numFmtId="0" fontId="0" fillId="0" borderId="0"/>
    <xf numFmtId="0" fontId="11" fillId="0" borderId="0"/>
    <xf numFmtId="0" fontId="11" fillId="0" borderId="0"/>
    <xf numFmtId="0" fontId="16" fillId="0" borderId="0"/>
    <xf numFmtId="0" fontId="16" fillId="0" borderId="0"/>
  </cellStyleXfs>
  <cellXfs count="273">
    <xf numFmtId="0" fontId="0" fillId="0" borderId="0" xfId="0"/>
    <xf numFmtId="164" fontId="13" fillId="0" borderId="3" xfId="4" applyNumberFormat="1" applyFont="1" applyBorder="1" applyAlignment="1" applyProtection="1">
      <alignment vertical="center"/>
      <protection locked="0"/>
    </xf>
    <xf numFmtId="164" fontId="14" fillId="0" borderId="3" xfId="0" applyNumberFormat="1" applyFont="1" applyBorder="1" applyAlignment="1" applyProtection="1">
      <alignment vertical="center"/>
      <protection locked="0"/>
    </xf>
    <xf numFmtId="164" fontId="14" fillId="0" borderId="3" xfId="4" applyNumberFormat="1" applyFont="1" applyBorder="1" applyAlignment="1" applyProtection="1">
      <alignment vertical="center"/>
      <protection locked="0"/>
    </xf>
    <xf numFmtId="164" fontId="14" fillId="0" borderId="3" xfId="2" applyNumberFormat="1" applyFont="1" applyBorder="1" applyProtection="1">
      <protection locked="0"/>
    </xf>
    <xf numFmtId="166" fontId="14" fillId="0" borderId="3" xfId="0" applyNumberFormat="1" applyFont="1" applyBorder="1" applyAlignment="1" applyProtection="1">
      <alignment vertical="center"/>
      <protection locked="0"/>
    </xf>
    <xf numFmtId="164" fontId="14" fillId="0" borderId="3" xfId="3" applyNumberFormat="1" applyFont="1" applyBorder="1" applyProtection="1">
      <protection locked="0"/>
    </xf>
    <xf numFmtId="164" fontId="14" fillId="0" borderId="3" xfId="1" applyNumberFormat="1" applyFont="1" applyBorder="1" applyAlignment="1" applyProtection="1">
      <alignment vertical="center"/>
      <protection locked="0"/>
    </xf>
    <xf numFmtId="49" fontId="18" fillId="0" borderId="0" xfId="0" applyNumberFormat="1" applyFont="1" applyAlignment="1" applyProtection="1">
      <alignment vertical="center" wrapText="1"/>
    </xf>
    <xf numFmtId="0" fontId="18" fillId="0" borderId="0" xfId="0" applyFont="1" applyAlignment="1" applyProtection="1">
      <alignment vertical="center" wrapText="1"/>
    </xf>
    <xf numFmtId="0" fontId="18" fillId="0" borderId="0" xfId="0" applyFont="1" applyAlignment="1" applyProtection="1">
      <alignment vertical="center"/>
    </xf>
    <xf numFmtId="49" fontId="19" fillId="0" borderId="0" xfId="0" applyNumberFormat="1" applyFont="1" applyAlignment="1" applyProtection="1">
      <alignment horizontal="left" vertical="center" wrapText="1"/>
    </xf>
    <xf numFmtId="49" fontId="18" fillId="0" borderId="0" xfId="0" applyNumberFormat="1" applyFont="1" applyAlignment="1" applyProtection="1">
      <alignment horizontal="left" vertical="center" wrapText="1"/>
    </xf>
    <xf numFmtId="49" fontId="20" fillId="0" borderId="1" xfId="0" applyNumberFormat="1" applyFont="1" applyBorder="1" applyAlignment="1" applyProtection="1">
      <alignment horizontal="left" vertical="center"/>
    </xf>
    <xf numFmtId="49" fontId="19" fillId="0" borderId="0" xfId="0" applyNumberFormat="1" applyFont="1" applyAlignment="1" applyProtection="1">
      <alignment vertical="center"/>
    </xf>
    <xf numFmtId="0" fontId="14" fillId="0" borderId="0" xfId="0" applyFont="1" applyAlignment="1" applyProtection="1">
      <alignment vertical="center" wrapText="1"/>
    </xf>
    <xf numFmtId="0" fontId="18" fillId="0" borderId="0" xfId="0" applyFont="1" applyAlignment="1" applyProtection="1">
      <alignment horizontal="left" vertical="center"/>
    </xf>
    <xf numFmtId="40" fontId="18" fillId="0" borderId="0" xfId="0" applyNumberFormat="1" applyFont="1" applyAlignment="1" applyProtection="1">
      <alignment vertical="center"/>
    </xf>
    <xf numFmtId="164" fontId="18" fillId="0" borderId="0" xfId="0" applyNumberFormat="1" applyFont="1" applyAlignment="1" applyProtection="1">
      <alignment vertical="center"/>
    </xf>
    <xf numFmtId="0" fontId="19" fillId="0" borderId="0" xfId="0" applyFont="1" applyAlignment="1" applyProtection="1">
      <alignment vertical="center" wrapText="1"/>
    </xf>
    <xf numFmtId="0" fontId="19" fillId="0" borderId="0" xfId="0" applyFont="1" applyAlignment="1" applyProtection="1">
      <alignment horizontal="center" vertical="center" wrapText="1"/>
    </xf>
    <xf numFmtId="164" fontId="19" fillId="0" borderId="0" xfId="0" applyNumberFormat="1" applyFont="1" applyAlignment="1" applyProtection="1">
      <alignment horizontal="right" vertical="center"/>
    </xf>
    <xf numFmtId="164" fontId="19" fillId="0" borderId="0" xfId="0" applyNumberFormat="1" applyFont="1" applyAlignment="1" applyProtection="1">
      <alignment vertical="center"/>
    </xf>
    <xf numFmtId="49" fontId="18" fillId="0" borderId="0" xfId="0" applyNumberFormat="1" applyFont="1" applyAlignment="1" applyProtection="1">
      <alignment vertical="center"/>
    </xf>
    <xf numFmtId="0" fontId="19" fillId="0" borderId="0" xfId="0" applyFont="1" applyAlignment="1" applyProtection="1">
      <alignment horizontal="left" vertical="center" wrapText="1"/>
    </xf>
    <xf numFmtId="164" fontId="18" fillId="0" borderId="2" xfId="0" applyNumberFormat="1" applyFont="1" applyBorder="1" applyAlignment="1" applyProtection="1">
      <alignment vertical="center"/>
    </xf>
    <xf numFmtId="49" fontId="18" fillId="0" borderId="2" xfId="0" applyNumberFormat="1" applyFont="1" applyBorder="1" applyAlignment="1" applyProtection="1">
      <alignment vertical="center"/>
    </xf>
    <xf numFmtId="0" fontId="18" fillId="0" borderId="2" xfId="0" applyFont="1" applyBorder="1" applyAlignment="1" applyProtection="1">
      <alignment vertical="center"/>
    </xf>
    <xf numFmtId="0" fontId="18" fillId="0" borderId="2" xfId="0" applyFont="1" applyBorder="1" applyAlignment="1" applyProtection="1">
      <alignment vertical="center" wrapText="1"/>
    </xf>
    <xf numFmtId="0" fontId="18" fillId="0" borderId="2" xfId="0" applyFont="1" applyBorder="1" applyAlignment="1" applyProtection="1">
      <alignment horizontal="left" vertical="center"/>
    </xf>
    <xf numFmtId="40" fontId="18" fillId="0" borderId="2" xfId="0" applyNumberFormat="1" applyFont="1" applyBorder="1" applyAlignment="1" applyProtection="1">
      <alignment vertical="center"/>
    </xf>
    <xf numFmtId="164" fontId="18" fillId="0" borderId="0" xfId="0" applyNumberFormat="1" applyFont="1" applyAlignment="1" applyProtection="1">
      <alignment horizontal="right" vertical="center"/>
    </xf>
    <xf numFmtId="0" fontId="18" fillId="0" borderId="0" xfId="0" applyFont="1" applyAlignment="1" applyProtection="1">
      <alignment horizontal="right" vertical="center" wrapText="1"/>
    </xf>
    <xf numFmtId="0" fontId="15" fillId="0" borderId="0" xfId="0" applyFont="1" applyAlignment="1" applyProtection="1">
      <alignment vertical="center" wrapText="1"/>
    </xf>
    <xf numFmtId="49" fontId="15" fillId="0" borderId="0" xfId="0" applyNumberFormat="1" applyFont="1" applyAlignment="1" applyProtection="1">
      <alignment horizontal="left" vertical="center"/>
    </xf>
    <xf numFmtId="49" fontId="15" fillId="0" borderId="0" xfId="0" applyNumberFormat="1" applyFont="1" applyAlignment="1" applyProtection="1">
      <alignment horizontal="left" vertical="center"/>
    </xf>
    <xf numFmtId="0" fontId="15" fillId="0" borderId="0" xfId="0" applyFont="1" applyAlignment="1" applyProtection="1">
      <alignment horizontal="left" vertical="center"/>
    </xf>
    <xf numFmtId="40" fontId="15" fillId="0" borderId="0" xfId="0" applyNumberFormat="1" applyFont="1" applyAlignment="1" applyProtection="1">
      <alignment vertical="center"/>
    </xf>
    <xf numFmtId="164" fontId="15" fillId="0" borderId="0" xfId="0" applyNumberFormat="1" applyFont="1" applyAlignment="1" applyProtection="1">
      <alignment horizontal="right" vertical="center"/>
    </xf>
    <xf numFmtId="164" fontId="15" fillId="0" borderId="0" xfId="0" applyNumberFormat="1" applyFont="1" applyAlignment="1" applyProtection="1">
      <alignment vertical="center"/>
    </xf>
    <xf numFmtId="49" fontId="15" fillId="0" borderId="0" xfId="0" applyNumberFormat="1" applyFont="1" applyAlignment="1" applyProtection="1">
      <alignment vertical="center"/>
    </xf>
    <xf numFmtId="0" fontId="14" fillId="0" borderId="2" xfId="0" applyFont="1" applyBorder="1" applyAlignment="1" applyProtection="1">
      <alignment vertical="center" wrapText="1"/>
    </xf>
    <xf numFmtId="0" fontId="15" fillId="0" borderId="0" xfId="0" applyFont="1" applyAlignment="1" applyProtection="1">
      <alignment vertical="center"/>
    </xf>
    <xf numFmtId="49" fontId="21" fillId="0" borderId="0" xfId="0" applyNumberFormat="1" applyFont="1" applyAlignment="1" applyProtection="1">
      <alignment horizontal="left" vertical="center"/>
    </xf>
    <xf numFmtId="0" fontId="21" fillId="0" borderId="0" xfId="0" applyFont="1" applyAlignment="1" applyProtection="1">
      <alignment horizontal="center" vertical="center"/>
    </xf>
    <xf numFmtId="0" fontId="21" fillId="0" borderId="0" xfId="0" applyFont="1" applyAlignment="1" applyProtection="1">
      <alignment horizontal="center" vertical="center" wrapText="1"/>
    </xf>
    <xf numFmtId="0" fontId="21" fillId="0" borderId="0" xfId="0" applyFont="1" applyAlignment="1" applyProtection="1">
      <alignment horizontal="left" vertical="center"/>
    </xf>
    <xf numFmtId="40" fontId="21" fillId="0" borderId="0" xfId="0" applyNumberFormat="1" applyFont="1" applyAlignment="1" applyProtection="1">
      <alignment horizontal="center" vertical="center"/>
    </xf>
    <xf numFmtId="164" fontId="21" fillId="0" borderId="0" xfId="0" applyNumberFormat="1" applyFont="1" applyAlignment="1" applyProtection="1">
      <alignment horizontal="center" vertical="center"/>
    </xf>
    <xf numFmtId="49" fontId="22" fillId="0" borderId="0" xfId="0" applyNumberFormat="1" applyFont="1" applyAlignment="1" applyProtection="1">
      <alignment horizontal="left" vertical="center"/>
    </xf>
    <xf numFmtId="49" fontId="22" fillId="0" borderId="0" xfId="0" applyNumberFormat="1" applyFont="1" applyAlignment="1" applyProtection="1">
      <alignment vertical="center"/>
    </xf>
    <xf numFmtId="49" fontId="23" fillId="0" borderId="0" xfId="0" quotePrefix="1" applyNumberFormat="1" applyFont="1" applyAlignment="1" applyProtection="1">
      <alignment vertical="center"/>
    </xf>
    <xf numFmtId="49" fontId="23" fillId="0" borderId="0" xfId="0" quotePrefix="1" applyNumberFormat="1" applyFont="1" applyAlignment="1" applyProtection="1">
      <alignment horizontal="left" vertical="center"/>
    </xf>
    <xf numFmtId="49" fontId="24" fillId="0" borderId="0" xfId="1" applyNumberFormat="1" applyFont="1" applyAlignment="1" applyProtection="1">
      <alignment horizontal="left" vertical="top"/>
    </xf>
    <xf numFmtId="0" fontId="25" fillId="0" borderId="0" xfId="0" applyFont="1" applyAlignment="1" applyProtection="1">
      <alignment horizontal="center" vertical="center"/>
    </xf>
    <xf numFmtId="0" fontId="22" fillId="0" borderId="0" xfId="0" applyFont="1" applyAlignment="1" applyProtection="1">
      <alignment horizontal="center" vertical="center" wrapText="1"/>
    </xf>
    <xf numFmtId="0" fontId="22" fillId="0" borderId="0" xfId="0" applyFont="1" applyAlignment="1" applyProtection="1">
      <alignment horizontal="left" vertical="center"/>
    </xf>
    <xf numFmtId="40" fontId="22" fillId="0" borderId="0" xfId="0" applyNumberFormat="1" applyFont="1" applyAlignment="1" applyProtection="1">
      <alignment horizontal="center" vertical="center"/>
    </xf>
    <xf numFmtId="164" fontId="22" fillId="0" borderId="0" xfId="0" applyNumberFormat="1" applyFont="1" applyAlignment="1" applyProtection="1">
      <alignment horizontal="center" vertical="center"/>
    </xf>
    <xf numFmtId="0" fontId="15" fillId="0" borderId="3" xfId="0" applyFont="1" applyBorder="1" applyAlignment="1" applyProtection="1">
      <alignment horizontal="center" vertical="center"/>
    </xf>
    <xf numFmtId="0" fontId="15" fillId="0" borderId="3" xfId="0" applyFont="1" applyBorder="1" applyAlignment="1" applyProtection="1">
      <alignment horizontal="center" vertical="center" wrapText="1"/>
    </xf>
    <xf numFmtId="0" fontId="15" fillId="0" borderId="3" xfId="0" applyFont="1" applyBorder="1" applyAlignment="1" applyProtection="1">
      <alignment horizontal="center" vertical="center" wrapText="1"/>
    </xf>
    <xf numFmtId="40" fontId="15" fillId="0" borderId="3" xfId="0" applyNumberFormat="1" applyFont="1" applyBorder="1" applyAlignment="1" applyProtection="1">
      <alignment horizontal="center" vertical="center"/>
    </xf>
    <xf numFmtId="164" fontId="15" fillId="0" borderId="3" xfId="0" applyNumberFormat="1" applyFont="1" applyBorder="1" applyAlignment="1" applyProtection="1">
      <alignment horizontal="center" vertical="center"/>
    </xf>
    <xf numFmtId="49" fontId="14" fillId="0" borderId="3" xfId="0" applyNumberFormat="1" applyFont="1" applyBorder="1" applyAlignment="1" applyProtection="1">
      <alignment horizontal="center" vertical="center"/>
    </xf>
    <xf numFmtId="0" fontId="14" fillId="0" borderId="3" xfId="0" applyFont="1" applyBorder="1" applyAlignment="1" applyProtection="1">
      <alignment horizontal="justify" vertical="center" wrapText="1"/>
    </xf>
    <xf numFmtId="0" fontId="14" fillId="0" borderId="3" xfId="0" applyFont="1" applyBorder="1" applyAlignment="1" applyProtection="1">
      <alignment horizontal="left" vertical="center"/>
    </xf>
    <xf numFmtId="40" fontId="14" fillId="0" borderId="3" xfId="0" applyNumberFormat="1" applyFont="1" applyBorder="1" applyAlignment="1" applyProtection="1">
      <alignment vertical="center"/>
    </xf>
    <xf numFmtId="164" fontId="14" fillId="0" borderId="3" xfId="0" applyNumberFormat="1" applyFont="1" applyBorder="1" applyAlignment="1" applyProtection="1">
      <alignment vertical="center"/>
    </xf>
    <xf numFmtId="0" fontId="14" fillId="0" borderId="3" xfId="4" applyFont="1" applyBorder="1" applyAlignment="1" applyProtection="1">
      <alignment horizontal="justify" vertical="center" wrapText="1"/>
    </xf>
    <xf numFmtId="0" fontId="14" fillId="0" borderId="3" xfId="4" applyFont="1" applyBorder="1" applyAlignment="1" applyProtection="1">
      <alignment horizontal="left" vertical="center"/>
    </xf>
    <xf numFmtId="165" fontId="14" fillId="0" borderId="3" xfId="4" applyNumberFormat="1" applyFont="1" applyFill="1" applyBorder="1" applyAlignment="1" applyProtection="1">
      <alignment vertical="center"/>
    </xf>
    <xf numFmtId="164" fontId="14" fillId="0" borderId="3" xfId="4" applyNumberFormat="1" applyFont="1" applyBorder="1" applyAlignment="1" applyProtection="1">
      <alignment vertical="center"/>
    </xf>
    <xf numFmtId="165" fontId="14" fillId="0" borderId="3" xfId="4" applyNumberFormat="1" applyFont="1" applyBorder="1" applyAlignment="1" applyProtection="1">
      <alignment vertical="center"/>
    </xf>
    <xf numFmtId="49" fontId="14" fillId="0" borderId="0" xfId="0" applyNumberFormat="1" applyFont="1" applyAlignment="1" applyProtection="1">
      <alignment horizontal="right" vertical="center"/>
    </xf>
    <xf numFmtId="0" fontId="15" fillId="0" borderId="0" xfId="0" applyFont="1" applyAlignment="1" applyProtection="1">
      <alignment horizontal="left" vertical="center" wrapText="1"/>
    </xf>
    <xf numFmtId="49" fontId="18" fillId="0" borderId="0" xfId="0" applyNumberFormat="1" applyFont="1" applyAlignment="1" applyProtection="1">
      <alignment horizontal="right" vertical="center"/>
    </xf>
    <xf numFmtId="0" fontId="14" fillId="0" borderId="0" xfId="0" applyFont="1" applyAlignment="1" applyProtection="1">
      <alignment horizontal="left" vertical="center" wrapText="1"/>
    </xf>
    <xf numFmtId="0" fontId="14" fillId="0" borderId="0" xfId="0" applyFont="1" applyAlignment="1" applyProtection="1">
      <alignment vertical="center"/>
    </xf>
    <xf numFmtId="0" fontId="15" fillId="0" borderId="0" xfId="0" applyFont="1" applyAlignment="1" applyProtection="1">
      <alignment horizontal="left" vertical="center" wrapText="1"/>
    </xf>
    <xf numFmtId="0" fontId="15" fillId="0" borderId="3" xfId="1" applyFont="1" applyBorder="1" applyAlignment="1" applyProtection="1">
      <alignment horizontal="center" vertical="center"/>
    </xf>
    <xf numFmtId="0" fontId="15" fillId="0" borderId="3" xfId="1" applyFont="1" applyBorder="1" applyAlignment="1" applyProtection="1">
      <alignment horizontal="center" vertical="center" wrapText="1"/>
    </xf>
    <xf numFmtId="0" fontId="15" fillId="0" borderId="3" xfId="1" applyFont="1" applyBorder="1" applyAlignment="1" applyProtection="1">
      <alignment horizontal="center" vertical="center" wrapText="1"/>
    </xf>
    <xf numFmtId="165" fontId="15" fillId="0" borderId="3" xfId="1" applyNumberFormat="1" applyFont="1" applyBorder="1" applyAlignment="1" applyProtection="1">
      <alignment horizontal="center" vertical="center"/>
    </xf>
    <xf numFmtId="164" fontId="15" fillId="0" borderId="3" xfId="1" applyNumberFormat="1" applyFont="1" applyBorder="1" applyAlignment="1" applyProtection="1">
      <alignment horizontal="center" vertical="center"/>
    </xf>
    <xf numFmtId="49" fontId="14" fillId="0" borderId="3" xfId="2" applyNumberFormat="1" applyFont="1" applyBorder="1" applyAlignment="1" applyProtection="1">
      <alignment horizontal="right" vertical="top"/>
    </xf>
    <xf numFmtId="0" fontId="14" fillId="0" borderId="3" xfId="2" applyFont="1" applyBorder="1" applyAlignment="1" applyProtection="1">
      <alignment horizontal="left" vertical="top" wrapText="1"/>
    </xf>
    <xf numFmtId="0" fontId="14" fillId="0" borderId="3" xfId="2" applyFont="1" applyBorder="1" applyAlignment="1" applyProtection="1">
      <alignment horizontal="left"/>
    </xf>
    <xf numFmtId="165" fontId="14" fillId="0" borderId="3" xfId="2" applyNumberFormat="1" applyFont="1" applyBorder="1" applyProtection="1"/>
    <xf numFmtId="164" fontId="14" fillId="0" borderId="3" xfId="2" applyNumberFormat="1" applyFont="1" applyBorder="1" applyProtection="1"/>
    <xf numFmtId="0" fontId="15" fillId="0" borderId="3" xfId="1" applyFont="1" applyBorder="1" applyAlignment="1" applyProtection="1">
      <alignment horizontal="justify" vertical="center" wrapText="1"/>
    </xf>
    <xf numFmtId="0" fontId="14" fillId="0" borderId="3" xfId="1" applyFont="1" applyBorder="1" applyAlignment="1" applyProtection="1">
      <alignment horizontal="left"/>
    </xf>
    <xf numFmtId="165" fontId="14" fillId="0" borderId="3" xfId="1" applyNumberFormat="1" applyFont="1" applyBorder="1" applyProtection="1"/>
    <xf numFmtId="0" fontId="14" fillId="0" borderId="3" xfId="1" applyFont="1" applyBorder="1" applyAlignment="1" applyProtection="1">
      <alignment horizontal="left" vertical="center"/>
    </xf>
    <xf numFmtId="165" fontId="14" fillId="0" borderId="3" xfId="1" applyNumberFormat="1" applyFont="1" applyBorder="1" applyAlignment="1" applyProtection="1">
      <alignment vertical="center"/>
    </xf>
    <xf numFmtId="164" fontId="14" fillId="0" borderId="3" xfId="1" applyNumberFormat="1" applyFont="1" applyBorder="1" applyAlignment="1" applyProtection="1">
      <alignment vertical="center"/>
    </xf>
    <xf numFmtId="0" fontId="14" fillId="0" borderId="3" xfId="1" applyFont="1" applyBorder="1" applyAlignment="1" applyProtection="1">
      <alignment horizontal="justify" vertical="center" wrapText="1"/>
    </xf>
    <xf numFmtId="0" fontId="14" fillId="0" borderId="4" xfId="0" applyFont="1" applyBorder="1" applyAlignment="1" applyProtection="1">
      <alignment horizontal="left" vertical="center" wrapText="1"/>
    </xf>
    <xf numFmtId="0" fontId="14" fillId="0" borderId="5" xfId="0" applyFont="1" applyBorder="1" applyAlignment="1" applyProtection="1">
      <alignment horizontal="left" vertical="center" wrapText="1"/>
    </xf>
    <xf numFmtId="0" fontId="14" fillId="0" borderId="6" xfId="0" applyFont="1" applyBorder="1" applyAlignment="1" applyProtection="1">
      <alignment horizontal="left" vertical="center" wrapText="1"/>
    </xf>
    <xf numFmtId="49" fontId="14" fillId="0" borderId="0" xfId="2" applyNumberFormat="1" applyFont="1" applyAlignment="1" applyProtection="1">
      <alignment vertical="top"/>
    </xf>
    <xf numFmtId="0" fontId="15" fillId="0" borderId="0" xfId="2" applyFont="1" applyAlignment="1" applyProtection="1">
      <alignment horizontal="left" vertical="top" wrapText="1"/>
    </xf>
    <xf numFmtId="0" fontId="15" fillId="0" borderId="0" xfId="2" applyFont="1" applyAlignment="1" applyProtection="1">
      <alignment horizontal="left"/>
    </xf>
    <xf numFmtId="165" fontId="15" fillId="0" borderId="0" xfId="2" applyNumberFormat="1" applyFont="1" applyProtection="1"/>
    <xf numFmtId="164" fontId="15" fillId="0" borderId="0" xfId="2" applyNumberFormat="1" applyFont="1" applyProtection="1"/>
    <xf numFmtId="0" fontId="15" fillId="0" borderId="0" xfId="0" applyFont="1" applyAlignment="1" applyProtection="1">
      <alignment horizontal="center" vertical="center"/>
    </xf>
    <xf numFmtId="0" fontId="14" fillId="0" borderId="3" xfId="0" applyFont="1" applyBorder="1" applyAlignment="1" applyProtection="1">
      <alignment horizontal="left" vertical="center" wrapText="1"/>
    </xf>
    <xf numFmtId="0" fontId="14" fillId="0" borderId="0" xfId="0" applyFont="1" applyAlignment="1" applyProtection="1">
      <alignment horizontal="left" vertical="center"/>
    </xf>
    <xf numFmtId="40" fontId="14" fillId="0" borderId="0" xfId="0" applyNumberFormat="1" applyFont="1" applyAlignment="1" applyProtection="1">
      <alignment vertical="center"/>
    </xf>
    <xf numFmtId="164" fontId="14" fillId="0" borderId="0" xfId="0" applyNumberFormat="1" applyFont="1" applyAlignment="1" applyProtection="1">
      <alignment vertical="center"/>
    </xf>
    <xf numFmtId="49" fontId="18" fillId="0" borderId="0" xfId="0" applyNumberFormat="1" applyFont="1" applyAlignment="1" applyProtection="1">
      <alignment horizontal="center" vertical="center"/>
    </xf>
    <xf numFmtId="0" fontId="14" fillId="0" borderId="0" xfId="0" applyFont="1" applyAlignment="1" applyProtection="1">
      <alignment horizontal="justify" vertical="center" wrapText="1"/>
    </xf>
    <xf numFmtId="1" fontId="14" fillId="0" borderId="3" xfId="0" applyNumberFormat="1" applyFont="1" applyBorder="1" applyAlignment="1" applyProtection="1">
      <alignment vertical="center"/>
    </xf>
    <xf numFmtId="166" fontId="14" fillId="0" borderId="3" xfId="0" applyNumberFormat="1" applyFont="1" applyBorder="1" applyAlignment="1" applyProtection="1">
      <alignment vertical="center"/>
    </xf>
    <xf numFmtId="166" fontId="14" fillId="0" borderId="0" xfId="0" applyNumberFormat="1" applyFont="1" applyAlignment="1" applyProtection="1">
      <alignment vertical="center"/>
    </xf>
    <xf numFmtId="0" fontId="15" fillId="0" borderId="3" xfId="0" applyFont="1" applyBorder="1" applyAlignment="1" applyProtection="1">
      <alignment horizontal="left" vertical="center" wrapText="1"/>
    </xf>
    <xf numFmtId="0" fontId="15" fillId="0" borderId="3" xfId="0" applyFont="1" applyBorder="1" applyAlignment="1" applyProtection="1">
      <alignment horizontal="left" vertical="center"/>
    </xf>
    <xf numFmtId="40" fontId="15" fillId="0" borderId="3" xfId="0" applyNumberFormat="1" applyFont="1" applyBorder="1" applyAlignment="1" applyProtection="1">
      <alignment vertical="center"/>
    </xf>
    <xf numFmtId="164" fontId="15" fillId="0" borderId="3" xfId="0" applyNumberFormat="1" applyFont="1" applyBorder="1" applyAlignment="1" applyProtection="1">
      <alignment vertical="center"/>
    </xf>
    <xf numFmtId="0" fontId="14" fillId="0" borderId="4" xfId="4" applyFont="1" applyBorder="1" applyAlignment="1" applyProtection="1">
      <alignment horizontal="left" vertical="center" wrapText="1"/>
    </xf>
    <xf numFmtId="0" fontId="14" fillId="0" borderId="5" xfId="4" applyFont="1" applyBorder="1" applyAlignment="1" applyProtection="1">
      <alignment horizontal="left" vertical="center" wrapText="1"/>
    </xf>
    <xf numFmtId="0" fontId="14" fillId="0" borderId="6" xfId="4" applyFont="1" applyBorder="1" applyAlignment="1" applyProtection="1">
      <alignment horizontal="left" vertical="center" wrapText="1"/>
    </xf>
    <xf numFmtId="0" fontId="14" fillId="0" borderId="3" xfId="3" applyFont="1" applyBorder="1" applyAlignment="1" applyProtection="1">
      <alignment wrapText="1"/>
    </xf>
    <xf numFmtId="165" fontId="14" fillId="0" borderId="3" xfId="3" applyNumberFormat="1" applyFont="1" applyBorder="1" applyProtection="1"/>
    <xf numFmtId="164" fontId="14" fillId="0" borderId="3" xfId="3" applyNumberFormat="1" applyFont="1" applyBorder="1" applyProtection="1"/>
    <xf numFmtId="0" fontId="14" fillId="0" borderId="4" xfId="2" applyFont="1" applyBorder="1" applyAlignment="1" applyProtection="1">
      <alignment horizontal="left" vertical="center" wrapText="1"/>
    </xf>
    <xf numFmtId="0" fontId="14" fillId="0" borderId="5" xfId="2" applyFont="1" applyBorder="1" applyAlignment="1" applyProtection="1">
      <alignment horizontal="left" vertical="center" wrapText="1"/>
    </xf>
    <xf numFmtId="0" fontId="14" fillId="0" borderId="6" xfId="2" applyFont="1" applyBorder="1" applyAlignment="1" applyProtection="1">
      <alignment horizontal="left" vertical="center" wrapText="1"/>
    </xf>
    <xf numFmtId="165" fontId="14" fillId="0" borderId="3" xfId="2" applyNumberFormat="1" applyFont="1" applyBorder="1" applyAlignment="1" applyProtection="1">
      <alignment horizontal="right"/>
    </xf>
    <xf numFmtId="164" fontId="14" fillId="0" borderId="3" xfId="1" applyNumberFormat="1" applyFont="1" applyBorder="1" applyProtection="1">
      <protection locked="0"/>
    </xf>
    <xf numFmtId="164" fontId="14" fillId="0" borderId="3" xfId="2" applyNumberFormat="1" applyFont="1" applyBorder="1" applyAlignment="1" applyProtection="1">
      <alignment horizontal="right"/>
      <protection locked="0"/>
    </xf>
    <xf numFmtId="40" fontId="14" fillId="0" borderId="3" xfId="0" applyNumberFormat="1" applyFont="1" applyFill="1" applyBorder="1" applyAlignment="1" applyProtection="1">
      <alignment vertical="center"/>
    </xf>
    <xf numFmtId="1" fontId="14" fillId="0" borderId="0" xfId="0" applyNumberFormat="1" applyFont="1" applyAlignment="1" applyProtection="1">
      <alignment vertical="center"/>
    </xf>
    <xf numFmtId="0" fontId="15" fillId="0" borderId="3" xfId="4" applyFont="1" applyBorder="1" applyAlignment="1" applyProtection="1">
      <alignment horizontal="center" vertical="center"/>
    </xf>
    <xf numFmtId="0" fontId="15" fillId="0" borderId="4" xfId="4" applyFont="1" applyBorder="1" applyAlignment="1" applyProtection="1">
      <alignment horizontal="center" vertical="center" wrapText="1"/>
    </xf>
    <xf numFmtId="0" fontId="15" fillId="0" borderId="5" xfId="4" applyFont="1" applyBorder="1" applyAlignment="1" applyProtection="1">
      <alignment horizontal="center" vertical="center" wrapText="1"/>
    </xf>
    <xf numFmtId="0" fontId="15" fillId="0" borderId="6" xfId="4" applyFont="1" applyBorder="1" applyAlignment="1" applyProtection="1">
      <alignment horizontal="center" vertical="center" wrapText="1"/>
    </xf>
    <xf numFmtId="0" fontId="15" fillId="0" borderId="3" xfId="4" applyFont="1" applyBorder="1" applyAlignment="1" applyProtection="1">
      <alignment horizontal="center" vertical="center" wrapText="1"/>
    </xf>
    <xf numFmtId="165" fontId="15" fillId="0" borderId="3" xfId="4" applyNumberFormat="1" applyFont="1" applyBorder="1" applyAlignment="1" applyProtection="1">
      <alignment horizontal="center" vertical="center"/>
    </xf>
    <xf numFmtId="164" fontId="15" fillId="0" borderId="3" xfId="4" applyNumberFormat="1" applyFont="1" applyBorder="1" applyAlignment="1" applyProtection="1">
      <alignment horizontal="center" vertical="center"/>
    </xf>
    <xf numFmtId="49" fontId="14" fillId="0" borderId="3" xfId="4" applyNumberFormat="1" applyFont="1" applyBorder="1" applyAlignment="1" applyProtection="1">
      <alignment horizontal="center" vertical="center"/>
    </xf>
    <xf numFmtId="0" fontId="14" fillId="0" borderId="4" xfId="3" applyFont="1" applyBorder="1" applyAlignment="1" applyProtection="1">
      <alignment horizontal="left" wrapText="1"/>
    </xf>
    <xf numFmtId="0" fontId="14" fillId="0" borderId="5" xfId="3" applyFont="1" applyBorder="1" applyAlignment="1" applyProtection="1">
      <alignment horizontal="left" wrapText="1"/>
    </xf>
    <xf numFmtId="0" fontId="14" fillId="0" borderId="6" xfId="3" applyFont="1" applyBorder="1" applyAlignment="1" applyProtection="1">
      <alignment horizontal="left" wrapText="1"/>
    </xf>
    <xf numFmtId="0" fontId="14" fillId="0" borderId="3" xfId="2" applyFont="1" applyBorder="1" applyProtection="1"/>
    <xf numFmtId="0" fontId="15" fillId="0" borderId="4" xfId="4" applyFont="1" applyBorder="1" applyAlignment="1" applyProtection="1">
      <alignment horizontal="justify" vertical="center" wrapText="1"/>
    </xf>
    <xf numFmtId="0" fontId="15" fillId="0" borderId="5" xfId="4" applyFont="1" applyBorder="1" applyAlignment="1" applyProtection="1">
      <alignment horizontal="justify" vertical="center" wrapText="1"/>
    </xf>
    <xf numFmtId="0" fontId="15" fillId="0" borderId="6" xfId="4" applyFont="1" applyBorder="1" applyAlignment="1" applyProtection="1">
      <alignment horizontal="justify" vertical="center" wrapText="1"/>
    </xf>
    <xf numFmtId="49" fontId="14" fillId="0" borderId="0" xfId="4" applyNumberFormat="1" applyFont="1" applyAlignment="1" applyProtection="1">
      <alignment horizontal="right" vertical="center"/>
    </xf>
    <xf numFmtId="0" fontId="15" fillId="0" borderId="7" xfId="4" applyFont="1" applyBorder="1" applyAlignment="1" applyProtection="1">
      <alignment horizontal="left" vertical="center" wrapText="1"/>
    </xf>
    <xf numFmtId="0" fontId="15" fillId="0" borderId="0" xfId="4" applyFont="1" applyAlignment="1" applyProtection="1">
      <alignment horizontal="left" vertical="center"/>
    </xf>
    <xf numFmtId="165" fontId="15" fillId="0" borderId="0" xfId="4" applyNumberFormat="1" applyFont="1" applyAlignment="1" applyProtection="1">
      <alignment vertical="center"/>
    </xf>
    <xf numFmtId="164" fontId="15" fillId="0" borderId="0" xfId="4" applyNumberFormat="1" applyFont="1" applyAlignment="1" applyProtection="1">
      <alignment vertical="center"/>
    </xf>
    <xf numFmtId="165" fontId="14" fillId="0" borderId="3" xfId="1" applyNumberFormat="1" applyFont="1" applyFill="1" applyBorder="1" applyAlignment="1" applyProtection="1">
      <alignment vertical="center"/>
    </xf>
    <xf numFmtId="49" fontId="15" fillId="0" borderId="0" xfId="2" applyNumberFormat="1" applyFont="1" applyAlignment="1" applyProtection="1">
      <alignment vertical="top"/>
    </xf>
    <xf numFmtId="49" fontId="14" fillId="0" borderId="0" xfId="2" applyNumberFormat="1" applyFont="1" applyAlignment="1" applyProtection="1">
      <alignment horizontal="right" vertical="top"/>
    </xf>
    <xf numFmtId="0" fontId="15" fillId="0" borderId="0" xfId="2" applyFont="1" applyAlignment="1" applyProtection="1">
      <alignment vertical="top" wrapText="1"/>
    </xf>
    <xf numFmtId="0" fontId="14" fillId="0" borderId="0" xfId="2" applyFont="1" applyAlignment="1" applyProtection="1">
      <alignment vertical="top"/>
    </xf>
    <xf numFmtId="164" fontId="15" fillId="0" borderId="0" xfId="1" applyNumberFormat="1" applyFont="1" applyAlignment="1" applyProtection="1">
      <alignment vertical="center"/>
    </xf>
    <xf numFmtId="0" fontId="15" fillId="0" borderId="0" xfId="2" applyFont="1" applyAlignment="1" applyProtection="1">
      <alignment horizontal="center" vertical="top" wrapText="1"/>
    </xf>
    <xf numFmtId="0" fontId="23" fillId="0" borderId="0" xfId="0" applyFont="1" applyAlignment="1" applyProtection="1">
      <alignment vertical="center"/>
    </xf>
    <xf numFmtId="49" fontId="15" fillId="0" borderId="0" xfId="1" applyNumberFormat="1" applyFont="1" applyAlignment="1" applyProtection="1">
      <alignment horizontal="left" vertical="center"/>
    </xf>
    <xf numFmtId="49" fontId="15" fillId="0" borderId="0" xfId="1" applyNumberFormat="1" applyFont="1" applyAlignment="1" applyProtection="1">
      <alignment horizontal="left" vertical="center"/>
    </xf>
    <xf numFmtId="49" fontId="14" fillId="0" borderId="0" xfId="1" applyNumberFormat="1" applyFont="1" applyAlignment="1" applyProtection="1">
      <alignment horizontal="right" vertical="center"/>
    </xf>
    <xf numFmtId="0" fontId="15" fillId="0" borderId="0" xfId="1" applyFont="1" applyAlignment="1" applyProtection="1">
      <alignment horizontal="left" vertical="center" wrapText="1"/>
    </xf>
    <xf numFmtId="0" fontId="15" fillId="0" borderId="0" xfId="1" applyFont="1" applyAlignment="1" applyProtection="1">
      <alignment horizontal="left" vertical="center"/>
    </xf>
    <xf numFmtId="165" fontId="15" fillId="0" borderId="0" xfId="1" applyNumberFormat="1" applyFont="1" applyAlignment="1" applyProtection="1">
      <alignment vertical="center"/>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5" fillId="0" borderId="6" xfId="1" applyFont="1" applyBorder="1" applyAlignment="1" applyProtection="1">
      <alignment horizontal="center" vertical="center" wrapText="1"/>
    </xf>
    <xf numFmtId="49" fontId="14" fillId="0" borderId="3" xfId="1" applyNumberFormat="1" applyFont="1" applyBorder="1" applyAlignment="1" applyProtection="1">
      <alignment horizontal="center" vertical="center"/>
    </xf>
    <xf numFmtId="0" fontId="15" fillId="0" borderId="4" xfId="1" applyFont="1" applyBorder="1" applyAlignment="1" applyProtection="1">
      <alignment horizontal="justify" vertical="center" wrapText="1"/>
    </xf>
    <xf numFmtId="0" fontId="15" fillId="0" borderId="5" xfId="1" applyFont="1" applyBorder="1" applyAlignment="1" applyProtection="1">
      <alignment horizontal="justify" vertical="center" wrapText="1"/>
    </xf>
    <xf numFmtId="0" fontId="15" fillId="0" borderId="6" xfId="1" applyFont="1" applyBorder="1" applyAlignment="1" applyProtection="1">
      <alignment horizontal="justify" vertical="center" wrapText="1"/>
    </xf>
    <xf numFmtId="0" fontId="15" fillId="0" borderId="7" xfId="1" applyFont="1" applyBorder="1" applyAlignment="1" applyProtection="1">
      <alignment horizontal="left" vertical="center" wrapText="1"/>
    </xf>
    <xf numFmtId="49" fontId="5" fillId="0" borderId="1" xfId="0" applyNumberFormat="1" applyFont="1" applyBorder="1" applyAlignment="1" applyProtection="1">
      <alignment horizontal="left" vertical="center"/>
    </xf>
    <xf numFmtId="0" fontId="13" fillId="0" borderId="0" xfId="4" applyFont="1" applyAlignment="1" applyProtection="1">
      <alignment vertical="center"/>
    </xf>
    <xf numFmtId="0" fontId="28" fillId="0" borderId="0" xfId="0" applyFont="1" applyProtection="1"/>
    <xf numFmtId="49" fontId="4" fillId="0" borderId="0" xfId="0" applyNumberFormat="1" applyFont="1" applyAlignment="1" applyProtection="1">
      <alignment vertical="center"/>
    </xf>
    <xf numFmtId="0" fontId="9" fillId="0" borderId="0" xfId="0" applyFont="1" applyAlignment="1" applyProtection="1">
      <alignment vertical="center"/>
    </xf>
    <xf numFmtId="0" fontId="10" fillId="0" borderId="0" xfId="0" applyFont="1" applyAlignment="1" applyProtection="1">
      <alignment vertical="center" wrapText="1"/>
    </xf>
    <xf numFmtId="0" fontId="9" fillId="0" borderId="0" xfId="0" applyFont="1" applyAlignment="1" applyProtection="1">
      <alignment horizontal="left" vertical="center"/>
    </xf>
    <xf numFmtId="40" fontId="9" fillId="0" borderId="0" xfId="0" applyNumberFormat="1" applyFont="1" applyAlignment="1" applyProtection="1">
      <alignment vertical="center"/>
    </xf>
    <xf numFmtId="164" fontId="9" fillId="0" borderId="0" xfId="0" applyNumberFormat="1" applyFont="1" applyAlignment="1" applyProtection="1">
      <alignment vertical="center"/>
    </xf>
    <xf numFmtId="0" fontId="4" fillId="0" borderId="0" xfId="0" applyFont="1" applyAlignment="1" applyProtection="1">
      <alignment vertical="center" wrapText="1"/>
    </xf>
    <xf numFmtId="0" fontId="4" fillId="0" borderId="0" xfId="0" applyFont="1" applyAlignment="1" applyProtection="1">
      <alignment horizontal="left" vertical="justify" wrapText="1"/>
    </xf>
    <xf numFmtId="164" fontId="4" fillId="0" borderId="0" xfId="0" applyNumberFormat="1" applyFont="1" applyAlignment="1" applyProtection="1">
      <alignment horizontal="right" vertical="center"/>
    </xf>
    <xf numFmtId="164" fontId="4" fillId="0" borderId="0" xfId="0" applyNumberFormat="1" applyFont="1" applyAlignment="1" applyProtection="1">
      <alignment vertical="center"/>
    </xf>
    <xf numFmtId="49" fontId="9" fillId="0" borderId="0" xfId="0" applyNumberFormat="1" applyFont="1" applyAlignment="1" applyProtection="1">
      <alignment vertical="center"/>
    </xf>
    <xf numFmtId="0" fontId="4" fillId="0" borderId="0" xfId="0" applyFont="1" applyAlignment="1" applyProtection="1">
      <alignment horizontal="left" vertical="center" wrapText="1"/>
    </xf>
    <xf numFmtId="0" fontId="9" fillId="0" borderId="0" xfId="0" applyFont="1" applyAlignment="1" applyProtection="1">
      <alignment vertical="center" wrapText="1"/>
    </xf>
    <xf numFmtId="164" fontId="9" fillId="0" borderId="2" xfId="0" applyNumberFormat="1" applyFont="1" applyBorder="1" applyAlignment="1" applyProtection="1">
      <alignment vertical="center"/>
    </xf>
    <xf numFmtId="49" fontId="9" fillId="0" borderId="2" xfId="0" applyNumberFormat="1" applyFont="1" applyBorder="1" applyAlignment="1" applyProtection="1">
      <alignment vertical="center"/>
    </xf>
    <xf numFmtId="0" fontId="9" fillId="0" borderId="2" xfId="0" applyFont="1" applyBorder="1" applyAlignment="1" applyProtection="1">
      <alignment vertical="center"/>
    </xf>
    <xf numFmtId="0" fontId="9" fillId="0" borderId="2" xfId="0" applyFont="1" applyBorder="1" applyAlignment="1" applyProtection="1">
      <alignment vertical="center" wrapText="1"/>
    </xf>
    <xf numFmtId="0" fontId="9" fillId="0" borderId="2" xfId="0" applyFont="1" applyBorder="1" applyAlignment="1" applyProtection="1">
      <alignment horizontal="left" vertical="center"/>
    </xf>
    <xf numFmtId="40" fontId="9" fillId="0" borderId="2" xfId="0" applyNumberFormat="1" applyFont="1" applyBorder="1" applyAlignment="1" applyProtection="1">
      <alignment vertical="center"/>
    </xf>
    <xf numFmtId="164" fontId="9" fillId="0" borderId="0" xfId="0" applyNumberFormat="1" applyFont="1" applyAlignment="1" applyProtection="1">
      <alignment horizontal="right" vertical="center"/>
    </xf>
    <xf numFmtId="0" fontId="9" fillId="0" borderId="0" xfId="0" applyFont="1" applyAlignment="1" applyProtection="1">
      <alignment horizontal="right" vertical="center" wrapText="1"/>
    </xf>
    <xf numFmtId="0" fontId="8" fillId="0" borderId="0" xfId="0" applyFont="1" applyAlignment="1" applyProtection="1">
      <alignment vertical="center" wrapText="1"/>
    </xf>
    <xf numFmtId="49" fontId="8" fillId="0" borderId="0" xfId="0" applyNumberFormat="1" applyFont="1" applyAlignment="1" applyProtection="1">
      <alignment horizontal="left" vertical="center"/>
    </xf>
    <xf numFmtId="49" fontId="8" fillId="0" borderId="0" xfId="0" applyNumberFormat="1" applyFont="1" applyAlignment="1" applyProtection="1">
      <alignment horizontal="left" vertical="center"/>
    </xf>
    <xf numFmtId="0" fontId="8" fillId="0" borderId="0" xfId="0" applyFont="1" applyAlignment="1" applyProtection="1">
      <alignment horizontal="left" vertical="center"/>
    </xf>
    <xf numFmtId="40" fontId="8" fillId="0" borderId="0" xfId="0" applyNumberFormat="1" applyFont="1" applyAlignment="1" applyProtection="1">
      <alignment vertical="center"/>
    </xf>
    <xf numFmtId="164" fontId="8" fillId="0" borderId="0" xfId="0" applyNumberFormat="1" applyFont="1" applyAlignment="1" applyProtection="1">
      <alignment horizontal="right" vertical="center"/>
    </xf>
    <xf numFmtId="164" fontId="8" fillId="0" borderId="0" xfId="0" applyNumberFormat="1" applyFont="1" applyAlignment="1" applyProtection="1">
      <alignment vertical="center"/>
    </xf>
    <xf numFmtId="49" fontId="8" fillId="0" borderId="0" xfId="0" applyNumberFormat="1" applyFont="1" applyAlignment="1" applyProtection="1">
      <alignment vertical="center"/>
    </xf>
    <xf numFmtId="0" fontId="10" fillId="0" borderId="2" xfId="0" applyFont="1" applyBorder="1" applyAlignment="1" applyProtection="1">
      <alignment vertical="center" wrapText="1"/>
    </xf>
    <xf numFmtId="0" fontId="8" fillId="0" borderId="0" xfId="0" applyFont="1" applyAlignment="1" applyProtection="1">
      <alignment vertical="center"/>
    </xf>
    <xf numFmtId="49" fontId="12" fillId="0" borderId="0" xfId="4" applyNumberFormat="1" applyFont="1" applyAlignment="1" applyProtection="1">
      <alignment horizontal="left" vertical="center"/>
    </xf>
    <xf numFmtId="49" fontId="12" fillId="0" borderId="0" xfId="4" applyNumberFormat="1" applyFont="1" applyAlignment="1" applyProtection="1">
      <alignment vertical="center"/>
    </xf>
    <xf numFmtId="49" fontId="12" fillId="0" borderId="0" xfId="4" applyNumberFormat="1" applyFont="1" applyAlignment="1" applyProtection="1">
      <alignment horizontal="left" vertical="center"/>
    </xf>
    <xf numFmtId="0" fontId="12" fillId="0" borderId="3" xfId="4" applyFont="1" applyBorder="1" applyAlignment="1" applyProtection="1">
      <alignment horizontal="center" vertical="center"/>
    </xf>
    <xf numFmtId="0" fontId="12" fillId="0" borderId="3" xfId="4" applyFont="1" applyBorder="1" applyAlignment="1" applyProtection="1">
      <alignment horizontal="center" vertical="center" wrapText="1"/>
    </xf>
    <xf numFmtId="0" fontId="12" fillId="0" borderId="3" xfId="4" applyFont="1" applyBorder="1" applyAlignment="1" applyProtection="1">
      <alignment horizontal="center" vertical="center" wrapText="1"/>
    </xf>
    <xf numFmtId="165" fontId="12" fillId="0" borderId="3" xfId="4" applyNumberFormat="1" applyFont="1" applyBorder="1" applyAlignment="1" applyProtection="1">
      <alignment horizontal="center" vertical="center"/>
    </xf>
    <xf numFmtId="164" fontId="12" fillId="0" borderId="3" xfId="4" applyNumberFormat="1" applyFont="1" applyBorder="1" applyAlignment="1" applyProtection="1">
      <alignment horizontal="center" vertical="center"/>
    </xf>
    <xf numFmtId="49" fontId="13" fillId="0" borderId="3" xfId="4" applyNumberFormat="1" applyFont="1" applyBorder="1" applyAlignment="1" applyProtection="1">
      <alignment horizontal="center" vertical="center"/>
    </xf>
    <xf numFmtId="0" fontId="12" fillId="0" borderId="3" xfId="4" applyFont="1" applyBorder="1" applyAlignment="1" applyProtection="1">
      <alignment horizontal="justify" vertical="center" wrapText="1"/>
    </xf>
    <xf numFmtId="0" fontId="13" fillId="0" borderId="3" xfId="4" applyFont="1" applyBorder="1" applyAlignment="1" applyProtection="1">
      <alignment horizontal="left" vertical="center"/>
    </xf>
    <xf numFmtId="165" fontId="13" fillId="0" borderId="3" xfId="4" applyNumberFormat="1" applyFont="1" applyBorder="1" applyAlignment="1" applyProtection="1">
      <alignment vertical="center"/>
    </xf>
    <xf numFmtId="164" fontId="13" fillId="0" borderId="3" xfId="4" applyNumberFormat="1" applyFont="1" applyBorder="1" applyAlignment="1" applyProtection="1">
      <alignment vertical="center"/>
    </xf>
    <xf numFmtId="0" fontId="13" fillId="0" borderId="3" xfId="4" applyFont="1" applyBorder="1" applyAlignment="1" applyProtection="1">
      <alignment horizontal="justify" vertical="center" wrapText="1"/>
    </xf>
    <xf numFmtId="0" fontId="13" fillId="0" borderId="0" xfId="4" applyFont="1" applyAlignment="1" applyProtection="1">
      <alignment vertical="center" wrapText="1"/>
    </xf>
    <xf numFmtId="165" fontId="13" fillId="0" borderId="0" xfId="4" applyNumberFormat="1" applyFont="1" applyAlignment="1" applyProtection="1">
      <alignment vertical="center"/>
    </xf>
    <xf numFmtId="167" fontId="13" fillId="0" borderId="0" xfId="4" applyNumberFormat="1" applyFont="1" applyAlignment="1" applyProtection="1">
      <alignment vertical="center"/>
    </xf>
    <xf numFmtId="49" fontId="13" fillId="0" borderId="0" xfId="4" applyNumberFormat="1" applyFont="1" applyAlignment="1" applyProtection="1">
      <alignment horizontal="right" vertical="center"/>
    </xf>
    <xf numFmtId="0" fontId="12" fillId="0" borderId="0" xfId="4" applyFont="1" applyAlignment="1" applyProtection="1">
      <alignment horizontal="left" vertical="center" wrapText="1"/>
    </xf>
    <xf numFmtId="0" fontId="12" fillId="0" borderId="0" xfId="4" applyFont="1" applyAlignment="1" applyProtection="1">
      <alignment horizontal="left" vertical="center"/>
    </xf>
    <xf numFmtId="165" fontId="12" fillId="0" borderId="0" xfId="4" applyNumberFormat="1" applyFont="1" applyAlignment="1" applyProtection="1">
      <alignment vertical="center"/>
    </xf>
    <xf numFmtId="164" fontId="12" fillId="0" borderId="0" xfId="4" applyNumberFormat="1" applyFont="1" applyAlignment="1" applyProtection="1">
      <alignment vertical="center"/>
    </xf>
    <xf numFmtId="0" fontId="12" fillId="0" borderId="0" xfId="4" applyFont="1" applyAlignment="1" applyProtection="1">
      <alignment horizontal="left" vertical="center" wrapText="1"/>
    </xf>
    <xf numFmtId="0" fontId="13" fillId="0" borderId="0" xfId="4" applyFont="1" applyAlignment="1" applyProtection="1">
      <alignment horizontal="left" vertical="center"/>
    </xf>
    <xf numFmtId="164" fontId="13" fillId="0" borderId="0" xfId="4" applyNumberFormat="1" applyFont="1" applyAlignment="1" applyProtection="1">
      <alignment vertical="center"/>
    </xf>
    <xf numFmtId="0" fontId="12" fillId="0" borderId="7" xfId="4" applyFont="1" applyBorder="1" applyAlignment="1" applyProtection="1">
      <alignment horizontal="left" vertical="center" wrapText="1"/>
    </xf>
    <xf numFmtId="0" fontId="12" fillId="0" borderId="0" xfId="4" applyFont="1" applyAlignment="1" applyProtection="1">
      <alignment vertical="center"/>
    </xf>
    <xf numFmtId="0" fontId="12" fillId="0" borderId="0" xfId="4" applyFont="1" applyAlignment="1" applyProtection="1">
      <alignment vertical="center" wrapText="1"/>
    </xf>
    <xf numFmtId="0" fontId="12" fillId="0" borderId="3" xfId="4" applyFont="1" applyBorder="1" applyAlignment="1" applyProtection="1">
      <alignment horizontal="left" vertical="center" wrapText="1"/>
    </xf>
    <xf numFmtId="0" fontId="12" fillId="0" borderId="7" xfId="4" applyFont="1" applyBorder="1" applyAlignment="1" applyProtection="1">
      <alignment horizontal="left" vertical="center"/>
    </xf>
    <xf numFmtId="165" fontId="12" fillId="0" borderId="7" xfId="4" applyNumberFormat="1" applyFont="1" applyBorder="1" applyAlignment="1" applyProtection="1">
      <alignment vertical="center"/>
    </xf>
    <xf numFmtId="164" fontId="12" fillId="0" borderId="7" xfId="4" applyNumberFormat="1" applyFont="1" applyBorder="1" applyAlignment="1" applyProtection="1">
      <alignment vertical="center"/>
    </xf>
    <xf numFmtId="0" fontId="1" fillId="0" borderId="0" xfId="0" applyFont="1" applyAlignment="1" applyProtection="1">
      <alignment vertical="center"/>
    </xf>
    <xf numFmtId="0" fontId="2" fillId="0" borderId="0" xfId="0" applyFont="1" applyAlignment="1" applyProtection="1">
      <alignment horizontal="center" vertical="center" wrapText="1"/>
    </xf>
    <xf numFmtId="0" fontId="3" fillId="0" borderId="0" xfId="0" applyFont="1" applyAlignment="1" applyProtection="1">
      <alignment vertical="center" wrapText="1"/>
    </xf>
    <xf numFmtId="0" fontId="1" fillId="0" borderId="0" xfId="0" applyFont="1" applyAlignment="1" applyProtection="1">
      <alignment vertical="center" wrapText="1"/>
    </xf>
    <xf numFmtId="49" fontId="4" fillId="0" borderId="0" xfId="0" applyNumberFormat="1" applyFont="1" applyAlignment="1" applyProtection="1">
      <alignment horizontal="left" vertical="center" wrapText="1"/>
    </xf>
    <xf numFmtId="0" fontId="3" fillId="0" borderId="0" xfId="0" applyFont="1" applyAlignment="1" applyProtection="1">
      <alignment horizontal="left" vertical="top" wrapText="1"/>
    </xf>
    <xf numFmtId="49" fontId="4" fillId="0" borderId="0" xfId="0" applyNumberFormat="1" applyFont="1" applyAlignment="1" applyProtection="1">
      <alignment horizontal="left" vertical="center" wrapText="1"/>
    </xf>
    <xf numFmtId="49" fontId="1" fillId="0" borderId="0" xfId="0" applyNumberFormat="1" applyFont="1" applyAlignment="1" applyProtection="1">
      <alignment vertical="center" wrapText="1"/>
    </xf>
    <xf numFmtId="0" fontId="3" fillId="0" borderId="0" xfId="0" applyFont="1" applyAlignment="1" applyProtection="1">
      <alignment horizontal="left" vertical="justify" wrapText="1"/>
    </xf>
    <xf numFmtId="0" fontId="3" fillId="0" borderId="0" xfId="0" applyFont="1" applyAlignment="1" applyProtection="1">
      <alignment horizontal="left" vertical="center" wrapText="1"/>
    </xf>
    <xf numFmtId="49" fontId="1" fillId="0" borderId="0" xfId="0" applyNumberFormat="1" applyFont="1" applyAlignment="1" applyProtection="1">
      <alignment horizontal="left" vertical="center" wrapText="1"/>
    </xf>
    <xf numFmtId="0" fontId="6" fillId="0" borderId="0" xfId="0" applyFont="1" applyAlignment="1" applyProtection="1">
      <alignment vertical="center" wrapText="1"/>
    </xf>
    <xf numFmtId="0" fontId="1" fillId="0" borderId="0" xfId="0" applyFont="1" applyAlignment="1" applyProtection="1">
      <alignment horizontal="left" vertical="center"/>
    </xf>
    <xf numFmtId="40" fontId="1" fillId="0" borderId="0" xfId="0" applyNumberFormat="1" applyFont="1" applyAlignment="1" applyProtection="1">
      <alignment vertical="center"/>
    </xf>
    <xf numFmtId="164" fontId="1" fillId="0" borderId="0" xfId="0" applyNumberFormat="1" applyFont="1" applyAlignment="1" applyProtection="1">
      <alignment vertical="center"/>
    </xf>
    <xf numFmtId="49" fontId="1" fillId="0" borderId="0" xfId="0" applyNumberFormat="1" applyFont="1" applyAlignment="1" applyProtection="1">
      <alignment vertical="center"/>
    </xf>
    <xf numFmtId="164" fontId="1" fillId="0" borderId="2" xfId="0" applyNumberFormat="1" applyFont="1" applyBorder="1" applyAlignment="1" applyProtection="1">
      <alignment vertical="center"/>
    </xf>
    <xf numFmtId="49" fontId="1" fillId="0" borderId="2" xfId="0" applyNumberFormat="1" applyFont="1" applyBorder="1" applyAlignment="1" applyProtection="1">
      <alignment vertical="center"/>
    </xf>
    <xf numFmtId="0" fontId="1" fillId="0" borderId="2" xfId="0" applyFont="1" applyBorder="1" applyAlignment="1" applyProtection="1">
      <alignment vertical="center"/>
    </xf>
    <xf numFmtId="0" fontId="1" fillId="0" borderId="2" xfId="0" applyFont="1" applyBorder="1" applyAlignment="1" applyProtection="1">
      <alignment vertical="center" wrapText="1"/>
    </xf>
    <xf numFmtId="0" fontId="1" fillId="0" borderId="2" xfId="0" applyFont="1" applyBorder="1" applyAlignment="1" applyProtection="1">
      <alignment horizontal="left" vertical="center"/>
    </xf>
    <xf numFmtId="40" fontId="1" fillId="0" borderId="2" xfId="0" applyNumberFormat="1" applyFont="1" applyBorder="1" applyAlignment="1" applyProtection="1">
      <alignment vertical="center"/>
    </xf>
    <xf numFmtId="164" fontId="1" fillId="0" borderId="0" xfId="0" applyNumberFormat="1" applyFont="1" applyAlignment="1" applyProtection="1">
      <alignment horizontal="right" vertical="center"/>
    </xf>
    <xf numFmtId="0" fontId="1" fillId="0" borderId="0" xfId="0" applyFont="1" applyAlignment="1" applyProtection="1">
      <alignment horizontal="right" vertical="center" wrapText="1"/>
    </xf>
    <xf numFmtId="0" fontId="7" fillId="0" borderId="0" xfId="0" applyFont="1" applyAlignment="1" applyProtection="1">
      <alignment vertical="center" wrapText="1"/>
    </xf>
    <xf numFmtId="49" fontId="8" fillId="0" borderId="7" xfId="0" applyNumberFormat="1" applyFont="1" applyBorder="1" applyAlignment="1" applyProtection="1">
      <alignment vertical="center"/>
    </xf>
    <xf numFmtId="0" fontId="8" fillId="0" borderId="7" xfId="0" applyFont="1" applyBorder="1" applyAlignment="1" applyProtection="1">
      <alignment vertical="center"/>
    </xf>
    <xf numFmtId="0" fontId="7" fillId="0" borderId="7" xfId="0" applyFont="1" applyBorder="1" applyAlignment="1" applyProtection="1">
      <alignment vertical="center" wrapText="1"/>
    </xf>
    <xf numFmtId="0" fontId="8" fillId="0" borderId="7" xfId="0" applyFont="1" applyBorder="1" applyAlignment="1" applyProtection="1">
      <alignment horizontal="left" vertical="center"/>
    </xf>
    <xf numFmtId="40" fontId="8" fillId="0" borderId="7" xfId="0" applyNumberFormat="1" applyFont="1" applyBorder="1" applyAlignment="1" applyProtection="1">
      <alignment vertical="center"/>
    </xf>
    <xf numFmtId="164" fontId="8" fillId="0" borderId="7" xfId="0" applyNumberFormat="1" applyFont="1" applyBorder="1" applyAlignment="1" applyProtection="1">
      <alignment horizontal="right" vertical="center"/>
    </xf>
    <xf numFmtId="164" fontId="8" fillId="0" borderId="7" xfId="0" applyNumberFormat="1" applyFont="1" applyBorder="1" applyAlignment="1" applyProtection="1">
      <alignment vertical="center"/>
    </xf>
  </cellXfs>
  <cellStyles count="5">
    <cellStyle name="Navadno" xfId="0" builtinId="0"/>
    <cellStyle name="Navadno 2" xfId="1" xr:uid="{00000000-0005-0000-0000-000001000000}"/>
    <cellStyle name="Navadno 2 2" xfId="2" xr:uid="{00000000-0005-0000-0000-000002000000}"/>
    <cellStyle name="Navadno 2 3" xfId="4" xr:uid="{00000000-0005-0000-0000-000003000000}"/>
    <cellStyle name="Navadno 5"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42"/>
  <sheetViews>
    <sheetView tabSelected="1" topLeftCell="A7" workbookViewId="0">
      <selection activeCell="J24" sqref="J24"/>
    </sheetView>
  </sheetViews>
  <sheetFormatPr defaultRowHeight="16.5" x14ac:dyDescent="0.25"/>
  <cols>
    <col min="1" max="1" width="7.85546875" style="241" bestFit="1" customWidth="1"/>
    <col min="2" max="4" width="11.140625" style="241" customWidth="1"/>
    <col min="5" max="5" width="7.7109375" style="241" customWidth="1"/>
    <col min="6" max="6" width="5.5703125" style="241" customWidth="1"/>
    <col min="7" max="7" width="8.42578125" style="241" customWidth="1"/>
    <col min="8" max="8" width="8.5703125" style="241" customWidth="1"/>
    <col min="9" max="9" width="11.140625" style="241" customWidth="1"/>
    <col min="10" max="16384" width="9.140625" style="241"/>
  </cols>
  <sheetData>
    <row r="2" spans="1:13" ht="18" x14ac:dyDescent="0.25">
      <c r="B2" s="242" t="s">
        <v>0</v>
      </c>
      <c r="C2" s="242"/>
      <c r="D2" s="242"/>
      <c r="E2" s="242"/>
      <c r="F2" s="242"/>
      <c r="G2" s="242"/>
      <c r="H2" s="242"/>
      <c r="I2" s="243"/>
    </row>
    <row r="3" spans="1:13" x14ac:dyDescent="0.25">
      <c r="B3" s="244"/>
      <c r="C3" s="244"/>
      <c r="D3" s="244"/>
      <c r="E3" s="244"/>
      <c r="F3" s="244"/>
      <c r="G3" s="244"/>
      <c r="H3" s="244"/>
      <c r="I3" s="244"/>
    </row>
    <row r="5" spans="1:13" ht="16.5" customHeight="1" x14ac:dyDescent="0.25">
      <c r="A5" s="245" t="s">
        <v>1</v>
      </c>
      <c r="B5" s="245"/>
      <c r="C5" s="246" t="s">
        <v>132</v>
      </c>
      <c r="D5" s="246"/>
      <c r="E5" s="246"/>
      <c r="F5" s="246"/>
      <c r="G5" s="246"/>
      <c r="H5" s="246"/>
      <c r="I5" s="246"/>
    </row>
    <row r="6" spans="1:13" x14ac:dyDescent="0.25">
      <c r="A6" s="247" t="s">
        <v>2</v>
      </c>
      <c r="B6" s="247"/>
      <c r="C6" s="246"/>
      <c r="D6" s="246"/>
      <c r="E6" s="246"/>
      <c r="F6" s="246"/>
      <c r="G6" s="246"/>
      <c r="H6" s="246"/>
      <c r="I6" s="246"/>
    </row>
    <row r="7" spans="1:13" ht="41.25" customHeight="1" x14ac:dyDescent="0.25">
      <c r="A7" s="248"/>
      <c r="B7" s="244"/>
      <c r="C7" s="249" t="s">
        <v>137</v>
      </c>
      <c r="D7" s="249"/>
      <c r="E7" s="249"/>
      <c r="F7" s="249"/>
      <c r="G7" s="249"/>
      <c r="H7" s="249"/>
      <c r="I7" s="249"/>
      <c r="J7" s="249"/>
      <c r="K7" s="249"/>
      <c r="L7" s="249"/>
      <c r="M7" s="249"/>
    </row>
    <row r="8" spans="1:13" x14ac:dyDescent="0.25">
      <c r="A8" s="248"/>
      <c r="B8" s="244"/>
      <c r="C8" s="244"/>
      <c r="D8" s="244"/>
    </row>
    <row r="9" spans="1:13" x14ac:dyDescent="0.25">
      <c r="A9" s="245" t="s">
        <v>3</v>
      </c>
      <c r="B9" s="245"/>
      <c r="C9" s="250" t="s">
        <v>138</v>
      </c>
      <c r="D9" s="250"/>
      <c r="E9" s="250"/>
      <c r="F9" s="250"/>
      <c r="G9" s="250"/>
      <c r="H9" s="250"/>
      <c r="I9" s="250"/>
    </row>
    <row r="10" spans="1:13" x14ac:dyDescent="0.25">
      <c r="A10" s="248"/>
      <c r="B10" s="244"/>
      <c r="C10" s="244"/>
      <c r="D10" s="243" t="s">
        <v>2</v>
      </c>
    </row>
    <row r="11" spans="1:13" x14ac:dyDescent="0.25">
      <c r="A11" s="248"/>
      <c r="B11" s="244"/>
      <c r="C11" s="244"/>
      <c r="D11" s="243" t="s">
        <v>2</v>
      </c>
    </row>
    <row r="12" spans="1:13" x14ac:dyDescent="0.25">
      <c r="A12" s="248"/>
      <c r="B12" s="244"/>
      <c r="C12" s="244"/>
      <c r="D12" s="244"/>
    </row>
    <row r="13" spans="1:13" x14ac:dyDescent="0.25">
      <c r="A13" s="248"/>
      <c r="B13" s="244"/>
      <c r="C13" s="244"/>
      <c r="D13" s="244"/>
    </row>
    <row r="14" spans="1:13" x14ac:dyDescent="0.25">
      <c r="A14" s="245"/>
      <c r="B14" s="245"/>
      <c r="C14" s="251"/>
      <c r="D14" s="251"/>
      <c r="E14" s="251"/>
      <c r="F14" s="251"/>
      <c r="G14" s="251"/>
      <c r="H14" s="251"/>
      <c r="I14" s="251"/>
    </row>
    <row r="16" spans="1:13" ht="18" x14ac:dyDescent="0.25">
      <c r="A16" s="175" t="s">
        <v>4</v>
      </c>
      <c r="B16" s="175"/>
      <c r="C16" s="175"/>
      <c r="D16" s="175"/>
      <c r="E16" s="175"/>
      <c r="F16" s="175"/>
      <c r="G16" s="175"/>
      <c r="H16" s="175"/>
      <c r="I16" s="175"/>
    </row>
    <row r="17" spans="1:9" x14ac:dyDescent="0.25">
      <c r="A17" s="178" t="s">
        <v>2</v>
      </c>
      <c r="F17" s="252"/>
      <c r="G17" s="253"/>
      <c r="H17" s="254"/>
      <c r="I17" s="255"/>
    </row>
    <row r="18" spans="1:9" ht="63" customHeight="1" x14ac:dyDescent="0.25">
      <c r="A18" s="250" t="str">
        <f>C7</f>
        <v>OBNOVA VODOVODA, KANALIZACIJE IN VODOVODNIH HIŠNIH PRIKLJUČKOV PO RUDNIŠKI IN KOKALJEVI ULICI TER GASILSKI POTI V JARŠAH</v>
      </c>
      <c r="B18" s="250"/>
      <c r="C18" s="250"/>
      <c r="D18" s="250"/>
      <c r="E18" s="250"/>
      <c r="F18" s="250"/>
      <c r="G18" s="250"/>
      <c r="H18" s="186" t="s">
        <v>5</v>
      </c>
      <c r="I18" s="187">
        <f>I40</f>
        <v>11550</v>
      </c>
    </row>
    <row r="19" spans="1:9" x14ac:dyDescent="0.25">
      <c r="A19" s="256"/>
      <c r="C19" s="250"/>
      <c r="D19" s="250"/>
      <c r="E19" s="250"/>
      <c r="F19" s="250"/>
      <c r="G19" s="250"/>
      <c r="H19" s="250"/>
      <c r="I19" s="250"/>
    </row>
    <row r="20" spans="1:9" x14ac:dyDescent="0.25">
      <c r="A20" s="178"/>
      <c r="E20" s="244"/>
      <c r="F20" s="253"/>
      <c r="G20" s="254"/>
      <c r="H20" s="186"/>
      <c r="I20" s="187"/>
    </row>
    <row r="21" spans="1:9" x14ac:dyDescent="0.25">
      <c r="A21" s="256"/>
      <c r="E21" s="244"/>
      <c r="F21" s="253"/>
      <c r="G21" s="254"/>
      <c r="H21" s="255"/>
      <c r="I21" s="257"/>
    </row>
    <row r="22" spans="1:9" x14ac:dyDescent="0.25">
      <c r="E22" s="244"/>
      <c r="F22" s="253"/>
      <c r="G22" s="178" t="s">
        <v>6</v>
      </c>
      <c r="H22" s="255"/>
      <c r="I22" s="187">
        <f>SUM(I18:I20)</f>
        <v>11550</v>
      </c>
    </row>
    <row r="23" spans="1:9" x14ac:dyDescent="0.25">
      <c r="A23" s="178"/>
      <c r="E23" s="244"/>
      <c r="F23" s="253"/>
      <c r="G23" s="254"/>
      <c r="H23" s="255"/>
      <c r="I23" s="187"/>
    </row>
    <row r="24" spans="1:9" x14ac:dyDescent="0.25">
      <c r="A24" s="258"/>
      <c r="B24" s="259"/>
      <c r="C24" s="259"/>
      <c r="D24" s="259"/>
      <c r="E24" s="260"/>
      <c r="F24" s="261"/>
      <c r="G24" s="262"/>
      <c r="H24" s="257"/>
      <c r="I24" s="257"/>
    </row>
    <row r="25" spans="1:9" ht="26.25" customHeight="1" x14ac:dyDescent="0.25">
      <c r="A25" s="256"/>
      <c r="F25" s="253"/>
      <c r="G25" s="244" t="s">
        <v>7</v>
      </c>
      <c r="H25" s="186" t="s">
        <v>5</v>
      </c>
      <c r="I25" s="255">
        <f>SUM(I22)*0.22</f>
        <v>2541</v>
      </c>
    </row>
    <row r="26" spans="1:9" x14ac:dyDescent="0.25">
      <c r="A26" s="256"/>
      <c r="E26" s="244"/>
      <c r="F26" s="253"/>
      <c r="G26" s="254"/>
      <c r="H26" s="263"/>
      <c r="I26" s="257"/>
    </row>
    <row r="27" spans="1:9" x14ac:dyDescent="0.25">
      <c r="E27" s="256" t="s">
        <v>2</v>
      </c>
      <c r="F27" s="264" t="s">
        <v>8</v>
      </c>
      <c r="G27" s="264"/>
      <c r="H27" s="186" t="s">
        <v>5</v>
      </c>
      <c r="I27" s="255">
        <f>SUM(I22:I25)</f>
        <v>14091</v>
      </c>
    </row>
    <row r="28" spans="1:9" x14ac:dyDescent="0.25">
      <c r="A28" s="256"/>
      <c r="E28" s="265"/>
      <c r="F28" s="253"/>
      <c r="G28" s="254"/>
      <c r="H28" s="255"/>
      <c r="I28" s="255"/>
    </row>
    <row r="29" spans="1:9" ht="18.75" customHeight="1" x14ac:dyDescent="0.25">
      <c r="A29" s="175" t="s">
        <v>133</v>
      </c>
      <c r="B29" s="175"/>
      <c r="C29" s="175"/>
      <c r="D29" s="175"/>
      <c r="E29" s="175"/>
      <c r="F29" s="175"/>
      <c r="G29" s="175"/>
      <c r="H29" s="175"/>
      <c r="I29" s="175"/>
    </row>
    <row r="30" spans="1:9" x14ac:dyDescent="0.25">
      <c r="A30" s="256"/>
      <c r="E30" s="252"/>
      <c r="F30" s="253"/>
      <c r="G30" s="254"/>
      <c r="H30" s="255"/>
      <c r="I30" s="255"/>
    </row>
    <row r="31" spans="1:9" x14ac:dyDescent="0.25">
      <c r="A31" s="256"/>
      <c r="E31" s="252"/>
      <c r="F31" s="253"/>
      <c r="G31" s="254"/>
      <c r="H31" s="255"/>
      <c r="I31" s="255"/>
    </row>
    <row r="32" spans="1:9" x14ac:dyDescent="0.25">
      <c r="A32" s="206" t="s">
        <v>134</v>
      </c>
      <c r="B32" s="206"/>
      <c r="C32" s="201"/>
      <c r="D32" s="201"/>
      <c r="E32" s="265"/>
      <c r="F32" s="202"/>
      <c r="G32" s="203"/>
      <c r="H32" s="204" t="s">
        <v>5</v>
      </c>
      <c r="I32" s="205">
        <f>'Popis del Rudniška'!I6</f>
        <v>3850</v>
      </c>
    </row>
    <row r="33" spans="1:9" x14ac:dyDescent="0.25">
      <c r="A33" s="256"/>
      <c r="E33" s="252"/>
      <c r="F33" s="253"/>
      <c r="G33" s="254"/>
      <c r="H33" s="255"/>
      <c r="I33" s="255"/>
    </row>
    <row r="34" spans="1:9" x14ac:dyDescent="0.25">
      <c r="A34" s="206" t="s">
        <v>135</v>
      </c>
      <c r="B34" s="206"/>
      <c r="C34" s="201"/>
      <c r="D34" s="201"/>
      <c r="E34" s="265"/>
      <c r="F34" s="202"/>
      <c r="G34" s="203"/>
      <c r="H34" s="204" t="s">
        <v>5</v>
      </c>
      <c r="I34" s="205">
        <f>'Popis del Kokaljeva'!I5</f>
        <v>3850</v>
      </c>
    </row>
    <row r="35" spans="1:9" x14ac:dyDescent="0.25">
      <c r="A35" s="256"/>
      <c r="E35" s="252"/>
      <c r="F35" s="253"/>
      <c r="G35" s="254"/>
      <c r="H35" s="255"/>
      <c r="I35" s="255"/>
    </row>
    <row r="36" spans="1:9" x14ac:dyDescent="0.25">
      <c r="A36" s="206" t="s">
        <v>136</v>
      </c>
      <c r="B36" s="206"/>
      <c r="C36" s="201"/>
      <c r="D36" s="201"/>
      <c r="E36" s="265"/>
      <c r="F36" s="202"/>
      <c r="G36" s="203"/>
      <c r="H36" s="204" t="s">
        <v>5</v>
      </c>
      <c r="I36" s="205">
        <f>'Popis del Gasilska pot'!I6</f>
        <v>3850</v>
      </c>
    </row>
    <row r="37" spans="1:9" x14ac:dyDescent="0.25">
      <c r="A37" s="206"/>
      <c r="B37" s="206"/>
      <c r="C37" s="201"/>
      <c r="D37" s="201"/>
      <c r="E37" s="265"/>
      <c r="F37" s="202"/>
      <c r="G37" s="203"/>
      <c r="H37" s="204"/>
      <c r="I37" s="205"/>
    </row>
    <row r="38" spans="1:9" x14ac:dyDescent="0.25">
      <c r="A38" s="206" t="s">
        <v>139</v>
      </c>
      <c r="B38" s="206"/>
      <c r="C38" s="201"/>
      <c r="D38" s="201"/>
      <c r="E38" s="265"/>
      <c r="F38" s="202"/>
      <c r="G38" s="203"/>
      <c r="H38" s="204" t="s">
        <v>5</v>
      </c>
      <c r="I38" s="205">
        <f>'HP Rudniška, Kokaljeva in Gasil'!I5</f>
        <v>0</v>
      </c>
    </row>
    <row r="39" spans="1:9" x14ac:dyDescent="0.25">
      <c r="A39" s="206"/>
      <c r="B39" s="206"/>
      <c r="C39" s="206"/>
      <c r="D39" s="206"/>
      <c r="E39" s="252"/>
      <c r="F39" s="253"/>
      <c r="G39" s="254"/>
      <c r="H39" s="255"/>
      <c r="I39" s="255"/>
    </row>
    <row r="40" spans="1:9" x14ac:dyDescent="0.25">
      <c r="A40" s="266" t="s">
        <v>14</v>
      </c>
      <c r="B40" s="267"/>
      <c r="C40" s="267"/>
      <c r="D40" s="267"/>
      <c r="E40" s="268"/>
      <c r="F40" s="269"/>
      <c r="G40" s="270"/>
      <c r="H40" s="271" t="s">
        <v>5</v>
      </c>
      <c r="I40" s="272">
        <f>SUM(I32:I39)</f>
        <v>11550</v>
      </c>
    </row>
    <row r="41" spans="1:9" x14ac:dyDescent="0.25">
      <c r="A41" s="206"/>
      <c r="B41" s="208"/>
      <c r="C41" s="208"/>
      <c r="D41" s="208"/>
      <c r="E41" s="265"/>
      <c r="F41" s="202"/>
      <c r="G41" s="203"/>
      <c r="H41" s="204"/>
      <c r="I41" s="205"/>
    </row>
    <row r="42" spans="1:9" x14ac:dyDescent="0.25">
      <c r="A42" s="256"/>
      <c r="E42" s="252"/>
      <c r="F42" s="253"/>
      <c r="G42" s="254"/>
      <c r="H42" s="255"/>
      <c r="I42" s="255"/>
    </row>
  </sheetData>
  <sheetProtection algorithmName="SHA-512" hashValue="31xGa+n4KWxnSR28TNkBAcxnqjSoNAJVcJ7/oQx1y/DJAh9fI1uelR9Qnam2Tr/9Sn1f2QClFCsMlK0DVEXdyQ==" saltValue="I7ZvNn02oG6KRTrF+wD8Ig==" spinCount="100000" sheet="1" objects="1" scenarios="1"/>
  <mergeCells count="13">
    <mergeCell ref="B2:H2"/>
    <mergeCell ref="A5:B5"/>
    <mergeCell ref="C5:I6"/>
    <mergeCell ref="A9:B9"/>
    <mergeCell ref="C9:I9"/>
    <mergeCell ref="C7:M7"/>
    <mergeCell ref="F27:G27"/>
    <mergeCell ref="A29:I29"/>
    <mergeCell ref="A14:B14"/>
    <mergeCell ref="C14:I14"/>
    <mergeCell ref="A18:G18"/>
    <mergeCell ref="A16:I16"/>
    <mergeCell ref="C19:I19"/>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00"/>
  <sheetViews>
    <sheetView topLeftCell="A122" workbookViewId="0">
      <selection activeCell="L186" sqref="L186"/>
    </sheetView>
  </sheetViews>
  <sheetFormatPr defaultRowHeight="16.5" x14ac:dyDescent="0.25"/>
  <cols>
    <col min="1" max="1" width="7.85546875" style="10" bestFit="1" customWidth="1"/>
    <col min="2" max="4" width="11.140625" style="10" customWidth="1"/>
    <col min="5" max="5" width="7.7109375" style="10" customWidth="1"/>
    <col min="6" max="6" width="5.5703125" style="10" customWidth="1"/>
    <col min="7" max="7" width="9.7109375" style="10" customWidth="1"/>
    <col min="8" max="8" width="8.5703125" style="10" customWidth="1"/>
    <col min="9" max="9" width="11.140625" style="10" customWidth="1"/>
    <col min="10" max="11" width="9.140625" style="10"/>
    <col min="12" max="12" width="10.28515625" style="10" bestFit="1" customWidth="1"/>
    <col min="13" max="13" width="9.140625" style="10"/>
    <col min="14" max="14" width="11.28515625" style="10" customWidth="1"/>
    <col min="15" max="16384" width="9.140625" style="10"/>
  </cols>
  <sheetData>
    <row r="1" spans="1:9" x14ac:dyDescent="0.25">
      <c r="A1" s="8"/>
      <c r="B1" s="9"/>
      <c r="C1" s="9"/>
      <c r="D1" s="9"/>
    </row>
    <row r="2" spans="1:9" x14ac:dyDescent="0.25">
      <c r="A2" s="11"/>
      <c r="B2" s="11"/>
      <c r="C2" s="12"/>
      <c r="D2" s="12"/>
      <c r="E2" s="12"/>
      <c r="F2" s="12"/>
      <c r="G2" s="12"/>
      <c r="H2" s="12"/>
      <c r="I2" s="12"/>
    </row>
    <row r="4" spans="1:9" ht="18" x14ac:dyDescent="0.25">
      <c r="A4" s="13" t="s">
        <v>4</v>
      </c>
      <c r="B4" s="13"/>
      <c r="C4" s="13"/>
      <c r="D4" s="13"/>
      <c r="E4" s="13"/>
      <c r="F4" s="13"/>
      <c r="G4" s="13"/>
      <c r="H4" s="13"/>
      <c r="I4" s="13"/>
    </row>
    <row r="5" spans="1:9" x14ac:dyDescent="0.25">
      <c r="A5" s="14" t="s">
        <v>2</v>
      </c>
      <c r="F5" s="15"/>
      <c r="G5" s="16"/>
      <c r="H5" s="17"/>
      <c r="I5" s="18"/>
    </row>
    <row r="6" spans="1:9" ht="25.5" customHeight="1" x14ac:dyDescent="0.25">
      <c r="A6" s="19"/>
      <c r="C6" s="20" t="s">
        <v>131</v>
      </c>
      <c r="D6" s="20"/>
      <c r="E6" s="20"/>
      <c r="F6" s="20"/>
      <c r="G6" s="20"/>
      <c r="H6" s="21" t="s">
        <v>5</v>
      </c>
      <c r="I6" s="22">
        <f>I28+I37</f>
        <v>3850</v>
      </c>
    </row>
    <row r="7" spans="1:9" x14ac:dyDescent="0.25">
      <c r="A7" s="23"/>
      <c r="C7" s="24"/>
      <c r="D7" s="24"/>
      <c r="E7" s="24"/>
      <c r="F7" s="24"/>
      <c r="G7" s="24"/>
      <c r="H7" s="24"/>
      <c r="I7" s="24"/>
    </row>
    <row r="8" spans="1:9" x14ac:dyDescent="0.25">
      <c r="A8" s="14"/>
      <c r="E8" s="9"/>
      <c r="F8" s="16"/>
      <c r="G8" s="17"/>
      <c r="H8" s="21"/>
      <c r="I8" s="22"/>
    </row>
    <row r="9" spans="1:9" x14ac:dyDescent="0.25">
      <c r="A9" s="23"/>
      <c r="E9" s="9"/>
      <c r="F9" s="16"/>
      <c r="G9" s="17"/>
      <c r="H9" s="18"/>
      <c r="I9" s="25"/>
    </row>
    <row r="10" spans="1:9" x14ac:dyDescent="0.25">
      <c r="E10" s="9"/>
      <c r="F10" s="16"/>
      <c r="G10" s="14" t="s">
        <v>6</v>
      </c>
      <c r="H10" s="18"/>
      <c r="I10" s="22">
        <f>SUM(I6:I8)</f>
        <v>3850</v>
      </c>
    </row>
    <row r="11" spans="1:9" x14ac:dyDescent="0.25">
      <c r="A11" s="14"/>
      <c r="E11" s="9"/>
      <c r="F11" s="16"/>
      <c r="G11" s="17"/>
      <c r="H11" s="18"/>
      <c r="I11" s="22"/>
    </row>
    <row r="12" spans="1:9" x14ac:dyDescent="0.25">
      <c r="A12" s="26"/>
      <c r="B12" s="27"/>
      <c r="C12" s="27"/>
      <c r="D12" s="27"/>
      <c r="E12" s="28"/>
      <c r="F12" s="29"/>
      <c r="G12" s="30"/>
      <c r="H12" s="25"/>
      <c r="I12" s="25"/>
    </row>
    <row r="13" spans="1:9" ht="26.25" customHeight="1" x14ac:dyDescent="0.25">
      <c r="A13" s="23"/>
      <c r="F13" s="16"/>
      <c r="G13" s="9" t="s">
        <v>7</v>
      </c>
      <c r="H13" s="21" t="s">
        <v>5</v>
      </c>
      <c r="I13" s="18">
        <f>SUM(I10)*0.22</f>
        <v>847</v>
      </c>
    </row>
    <row r="14" spans="1:9" x14ac:dyDescent="0.25">
      <c r="A14" s="23"/>
      <c r="E14" s="9"/>
      <c r="F14" s="16"/>
      <c r="G14" s="17"/>
      <c r="H14" s="31"/>
      <c r="I14" s="25"/>
    </row>
    <row r="15" spans="1:9" x14ac:dyDescent="0.25">
      <c r="E15" s="23" t="s">
        <v>2</v>
      </c>
      <c r="F15" s="32" t="s">
        <v>8</v>
      </c>
      <c r="G15" s="32"/>
      <c r="H15" s="21" t="s">
        <v>5</v>
      </c>
      <c r="I15" s="18">
        <f>SUM(I10:I13)</f>
        <v>4697</v>
      </c>
    </row>
    <row r="16" spans="1:9" x14ac:dyDescent="0.25">
      <c r="A16" s="23"/>
      <c r="E16" s="33"/>
      <c r="F16" s="16"/>
      <c r="G16" s="17"/>
      <c r="H16" s="18"/>
      <c r="I16" s="18"/>
    </row>
    <row r="17" spans="1:9" ht="18.75" customHeight="1" x14ac:dyDescent="0.25">
      <c r="A17" s="13" t="s">
        <v>130</v>
      </c>
      <c r="B17" s="13"/>
      <c r="C17" s="13"/>
      <c r="D17" s="13"/>
      <c r="E17" s="13"/>
      <c r="F17" s="13"/>
      <c r="G17" s="13"/>
      <c r="H17" s="13"/>
      <c r="I17" s="13"/>
    </row>
    <row r="18" spans="1:9" x14ac:dyDescent="0.25">
      <c r="A18" s="23"/>
      <c r="E18" s="15"/>
      <c r="F18" s="16"/>
      <c r="G18" s="17"/>
      <c r="H18" s="18"/>
      <c r="I18" s="18"/>
    </row>
    <row r="19" spans="1:9" x14ac:dyDescent="0.25">
      <c r="A19" s="23"/>
      <c r="E19" s="15"/>
      <c r="F19" s="16"/>
      <c r="G19" s="17"/>
      <c r="H19" s="18"/>
      <c r="I19" s="18"/>
    </row>
    <row r="20" spans="1:9" x14ac:dyDescent="0.25">
      <c r="A20" s="34" t="s">
        <v>10</v>
      </c>
      <c r="B20" s="34"/>
      <c r="C20" s="35"/>
      <c r="D20" s="35"/>
      <c r="E20" s="33"/>
      <c r="F20" s="36"/>
      <c r="G20" s="37"/>
      <c r="H20" s="38" t="s">
        <v>5</v>
      </c>
      <c r="I20" s="39">
        <f>I81</f>
        <v>3850</v>
      </c>
    </row>
    <row r="21" spans="1:9" x14ac:dyDescent="0.25">
      <c r="A21" s="23"/>
      <c r="E21" s="15"/>
      <c r="F21" s="16"/>
      <c r="G21" s="17"/>
      <c r="H21" s="18"/>
      <c r="I21" s="18"/>
    </row>
    <row r="22" spans="1:9" x14ac:dyDescent="0.25">
      <c r="A22" s="40" t="s">
        <v>11</v>
      </c>
      <c r="B22" s="40"/>
      <c r="C22" s="35"/>
      <c r="D22" s="35"/>
      <c r="E22" s="33"/>
      <c r="F22" s="36"/>
      <c r="G22" s="37"/>
      <c r="H22" s="38" t="s">
        <v>5</v>
      </c>
      <c r="I22" s="39">
        <f>I97</f>
        <v>0</v>
      </c>
    </row>
    <row r="23" spans="1:9" x14ac:dyDescent="0.25">
      <c r="A23" s="23"/>
      <c r="E23" s="15"/>
      <c r="F23" s="16"/>
      <c r="G23" s="17"/>
      <c r="H23" s="18"/>
      <c r="I23" s="18"/>
    </row>
    <row r="24" spans="1:9" x14ac:dyDescent="0.25">
      <c r="A24" s="34" t="s">
        <v>12</v>
      </c>
      <c r="B24" s="34"/>
      <c r="C24" s="35"/>
      <c r="D24" s="35"/>
      <c r="E24" s="33"/>
      <c r="F24" s="36"/>
      <c r="G24" s="37"/>
      <c r="H24" s="38" t="s">
        <v>5</v>
      </c>
      <c r="I24" s="39">
        <f>I122</f>
        <v>0</v>
      </c>
    </row>
    <row r="25" spans="1:9" x14ac:dyDescent="0.25">
      <c r="A25" s="40"/>
      <c r="B25" s="40"/>
      <c r="C25" s="40"/>
      <c r="D25" s="40"/>
      <c r="E25" s="15"/>
      <c r="F25" s="16"/>
      <c r="G25" s="17"/>
      <c r="H25" s="18"/>
      <c r="I25" s="18"/>
    </row>
    <row r="26" spans="1:9" x14ac:dyDescent="0.25">
      <c r="A26" s="34" t="s">
        <v>13</v>
      </c>
      <c r="B26" s="34"/>
      <c r="C26" s="35"/>
      <c r="D26" s="35"/>
      <c r="E26" s="33"/>
      <c r="F26" s="36"/>
      <c r="G26" s="37"/>
      <c r="H26" s="38" t="s">
        <v>5</v>
      </c>
      <c r="I26" s="39">
        <f>I177</f>
        <v>0</v>
      </c>
    </row>
    <row r="27" spans="1:9" x14ac:dyDescent="0.25">
      <c r="A27" s="26"/>
      <c r="B27" s="27"/>
      <c r="C27" s="27"/>
      <c r="D27" s="27"/>
      <c r="E27" s="41"/>
      <c r="F27" s="29"/>
      <c r="G27" s="30"/>
      <c r="H27" s="25"/>
      <c r="I27" s="25"/>
    </row>
    <row r="28" spans="1:9" x14ac:dyDescent="0.25">
      <c r="A28" s="40" t="s">
        <v>14</v>
      </c>
      <c r="B28" s="42"/>
      <c r="C28" s="42"/>
      <c r="D28" s="42"/>
      <c r="E28" s="33"/>
      <c r="F28" s="36"/>
      <c r="G28" s="37"/>
      <c r="H28" s="38" t="s">
        <v>5</v>
      </c>
      <c r="I28" s="39">
        <f>SUM(I20:I27)</f>
        <v>3850</v>
      </c>
    </row>
    <row r="29" spans="1:9" x14ac:dyDescent="0.25">
      <c r="A29" s="40"/>
      <c r="B29" s="42"/>
      <c r="C29" s="42"/>
      <c r="D29" s="42"/>
      <c r="E29" s="33"/>
      <c r="F29" s="36"/>
      <c r="G29" s="37"/>
      <c r="H29" s="38"/>
      <c r="I29" s="39"/>
    </row>
    <row r="30" spans="1:9" x14ac:dyDescent="0.25">
      <c r="A30" s="43"/>
      <c r="B30" s="44"/>
      <c r="C30" s="44"/>
      <c r="D30" s="44"/>
      <c r="E30" s="45"/>
      <c r="F30" s="46"/>
      <c r="G30" s="47"/>
      <c r="H30" s="48"/>
      <c r="I30" s="48"/>
    </row>
    <row r="31" spans="1:9" x14ac:dyDescent="0.25">
      <c r="A31" s="43"/>
      <c r="B31" s="44"/>
      <c r="C31" s="44"/>
      <c r="D31" s="44"/>
      <c r="E31" s="45"/>
      <c r="F31" s="46"/>
      <c r="G31" s="47"/>
      <c r="H31" s="48"/>
      <c r="I31" s="48"/>
    </row>
    <row r="32" spans="1:9" ht="18" x14ac:dyDescent="0.25">
      <c r="A32" s="13" t="s">
        <v>15</v>
      </c>
      <c r="B32" s="13"/>
      <c r="C32" s="13"/>
      <c r="D32" s="13"/>
      <c r="E32" s="13"/>
      <c r="F32" s="13"/>
      <c r="G32" s="13"/>
      <c r="H32" s="13"/>
      <c r="I32" s="13"/>
    </row>
    <row r="33" spans="1:9" x14ac:dyDescent="0.25">
      <c r="A33" s="23"/>
      <c r="E33" s="15"/>
      <c r="F33" s="16"/>
      <c r="G33" s="17"/>
      <c r="H33" s="18"/>
      <c r="I33" s="18"/>
    </row>
    <row r="34" spans="1:9" x14ac:dyDescent="0.25">
      <c r="A34" s="23"/>
      <c r="E34" s="15"/>
      <c r="F34" s="16"/>
      <c r="G34" s="17"/>
      <c r="H34" s="18"/>
      <c r="I34" s="18"/>
    </row>
    <row r="35" spans="1:9" x14ac:dyDescent="0.25">
      <c r="A35" s="34" t="s">
        <v>16</v>
      </c>
      <c r="B35" s="34"/>
      <c r="C35" s="34"/>
      <c r="D35" s="35"/>
      <c r="E35" s="33"/>
      <c r="F35" s="36"/>
      <c r="G35" s="37"/>
      <c r="H35" s="38" t="s">
        <v>5</v>
      </c>
      <c r="I35" s="39">
        <f>I188</f>
        <v>0</v>
      </c>
    </row>
    <row r="36" spans="1:9" x14ac:dyDescent="0.25">
      <c r="A36" s="26"/>
      <c r="B36" s="27"/>
      <c r="C36" s="27"/>
      <c r="D36" s="27"/>
      <c r="E36" s="41"/>
      <c r="F36" s="29"/>
      <c r="G36" s="30"/>
      <c r="H36" s="25"/>
      <c r="I36" s="25"/>
    </row>
    <row r="37" spans="1:9" x14ac:dyDescent="0.25">
      <c r="A37" s="40" t="s">
        <v>14</v>
      </c>
      <c r="B37" s="42"/>
      <c r="C37" s="42"/>
      <c r="D37" s="42"/>
      <c r="E37" s="33"/>
      <c r="F37" s="36"/>
      <c r="G37" s="37"/>
      <c r="H37" s="38" t="s">
        <v>5</v>
      </c>
      <c r="I37" s="39">
        <f>SUM(I35:I36)</f>
        <v>0</v>
      </c>
    </row>
    <row r="38" spans="1:9" x14ac:dyDescent="0.25">
      <c r="A38" s="40"/>
      <c r="B38" s="42"/>
      <c r="C38" s="42"/>
      <c r="D38" s="42"/>
      <c r="E38" s="33"/>
      <c r="F38" s="36"/>
      <c r="G38" s="37"/>
      <c r="H38" s="38"/>
      <c r="I38" s="39"/>
    </row>
    <row r="39" spans="1:9" x14ac:dyDescent="0.25">
      <c r="A39" s="49"/>
      <c r="B39" s="49"/>
      <c r="C39" s="49"/>
      <c r="D39" s="49"/>
      <c r="E39" s="49"/>
      <c r="F39" s="49"/>
      <c r="G39" s="49"/>
      <c r="H39" s="49"/>
      <c r="I39" s="50"/>
    </row>
    <row r="40" spans="1:9" x14ac:dyDescent="0.25">
      <c r="A40" s="49" t="s">
        <v>10</v>
      </c>
      <c r="B40" s="49"/>
      <c r="C40" s="49"/>
      <c r="D40" s="49"/>
      <c r="E40" s="49"/>
      <c r="F40" s="49"/>
      <c r="G40" s="49"/>
      <c r="H40" s="49"/>
      <c r="I40" s="51"/>
    </row>
    <row r="41" spans="1:9" x14ac:dyDescent="0.25">
      <c r="A41" s="52" t="s">
        <v>17</v>
      </c>
      <c r="B41" s="52"/>
      <c r="C41" s="52"/>
      <c r="D41" s="52"/>
      <c r="E41" s="52"/>
      <c r="F41" s="52"/>
      <c r="G41" s="52"/>
      <c r="H41" s="52"/>
      <c r="I41" s="51"/>
    </row>
    <row r="42" spans="1:9" x14ac:dyDescent="0.25">
      <c r="A42" s="53" t="s">
        <v>18</v>
      </c>
      <c r="B42" s="54"/>
      <c r="C42" s="54"/>
      <c r="D42" s="54"/>
      <c r="E42" s="55"/>
      <c r="F42" s="56"/>
      <c r="G42" s="57"/>
      <c r="H42" s="58"/>
      <c r="I42" s="58"/>
    </row>
    <row r="43" spans="1:9" ht="25.5" x14ac:dyDescent="0.25">
      <c r="A43" s="59" t="s">
        <v>19</v>
      </c>
      <c r="B43" s="60" t="s">
        <v>20</v>
      </c>
      <c r="C43" s="60"/>
      <c r="D43" s="60"/>
      <c r="E43" s="60"/>
      <c r="F43" s="61" t="s">
        <v>21</v>
      </c>
      <c r="G43" s="62" t="s">
        <v>22</v>
      </c>
      <c r="H43" s="63" t="s">
        <v>23</v>
      </c>
      <c r="I43" s="63" t="s">
        <v>24</v>
      </c>
    </row>
    <row r="44" spans="1:9" ht="52.5" customHeight="1" x14ac:dyDescent="0.25">
      <c r="A44" s="64" t="s">
        <v>25</v>
      </c>
      <c r="B44" s="65" t="s">
        <v>151</v>
      </c>
      <c r="C44" s="65"/>
      <c r="D44" s="65"/>
      <c r="E44" s="65"/>
      <c r="F44" s="66" t="s">
        <v>26</v>
      </c>
      <c r="G44" s="67">
        <v>1</v>
      </c>
      <c r="H44" s="68">
        <v>500</v>
      </c>
      <c r="I44" s="68">
        <f>G44*H44</f>
        <v>500</v>
      </c>
    </row>
    <row r="45" spans="1:9" ht="94.5" customHeight="1" x14ac:dyDescent="0.25">
      <c r="A45" s="64" t="s">
        <v>27</v>
      </c>
      <c r="B45" s="65" t="s">
        <v>152</v>
      </c>
      <c r="C45" s="65"/>
      <c r="D45" s="65"/>
      <c r="E45" s="65"/>
      <c r="F45" s="66" t="s">
        <v>153</v>
      </c>
      <c r="G45" s="67">
        <v>163</v>
      </c>
      <c r="H45" s="2"/>
      <c r="I45" s="68">
        <f t="shared" ref="I45:I79" si="0">G45*H45</f>
        <v>0</v>
      </c>
    </row>
    <row r="46" spans="1:9" ht="78" customHeight="1" x14ac:dyDescent="0.25">
      <c r="A46" s="64" t="s">
        <v>28</v>
      </c>
      <c r="B46" s="65" t="s">
        <v>154</v>
      </c>
      <c r="C46" s="65"/>
      <c r="D46" s="65"/>
      <c r="E46" s="65"/>
      <c r="F46" s="66" t="s">
        <v>153</v>
      </c>
      <c r="G46" s="67">
        <v>163</v>
      </c>
      <c r="H46" s="2"/>
      <c r="I46" s="68">
        <f t="shared" si="0"/>
        <v>0</v>
      </c>
    </row>
    <row r="47" spans="1:9" ht="105" customHeight="1" x14ac:dyDescent="0.25">
      <c r="A47" s="64" t="s">
        <v>29</v>
      </c>
      <c r="B47" s="65" t="s">
        <v>155</v>
      </c>
      <c r="C47" s="65"/>
      <c r="D47" s="65"/>
      <c r="E47" s="65"/>
      <c r="F47" s="66" t="s">
        <v>153</v>
      </c>
      <c r="G47" s="67">
        <v>163</v>
      </c>
      <c r="H47" s="2"/>
      <c r="I47" s="68">
        <f t="shared" si="0"/>
        <v>0</v>
      </c>
    </row>
    <row r="48" spans="1:9" ht="52.5" customHeight="1" x14ac:dyDescent="0.25">
      <c r="A48" s="64" t="s">
        <v>30</v>
      </c>
      <c r="B48" s="65" t="s">
        <v>156</v>
      </c>
      <c r="C48" s="65"/>
      <c r="D48" s="65"/>
      <c r="E48" s="65"/>
      <c r="F48" s="66" t="s">
        <v>26</v>
      </c>
      <c r="G48" s="67">
        <v>1</v>
      </c>
      <c r="H48" s="68">
        <v>1000</v>
      </c>
      <c r="I48" s="68">
        <f t="shared" si="0"/>
        <v>1000</v>
      </c>
    </row>
    <row r="49" spans="1:14" ht="100.5" customHeight="1" x14ac:dyDescent="0.25">
      <c r="A49" s="64" t="s">
        <v>31</v>
      </c>
      <c r="B49" s="65" t="s">
        <v>157</v>
      </c>
      <c r="C49" s="65"/>
      <c r="D49" s="65"/>
      <c r="E49" s="65"/>
      <c r="F49" s="66" t="s">
        <v>26</v>
      </c>
      <c r="G49" s="67">
        <v>1</v>
      </c>
      <c r="H49" s="68">
        <v>2000</v>
      </c>
      <c r="I49" s="68">
        <f t="shared" si="0"/>
        <v>2000</v>
      </c>
    </row>
    <row r="50" spans="1:14" ht="39" customHeight="1" x14ac:dyDescent="0.25">
      <c r="A50" s="64" t="s">
        <v>32</v>
      </c>
      <c r="B50" s="65" t="s">
        <v>158</v>
      </c>
      <c r="C50" s="65"/>
      <c r="D50" s="65"/>
      <c r="E50" s="65"/>
      <c r="F50" s="66" t="s">
        <v>26</v>
      </c>
      <c r="G50" s="67">
        <v>1</v>
      </c>
      <c r="H50" s="2"/>
      <c r="I50" s="68">
        <f t="shared" si="0"/>
        <v>0</v>
      </c>
      <c r="J50" s="9"/>
      <c r="K50" s="9"/>
    </row>
    <row r="51" spans="1:14" ht="57" customHeight="1" x14ac:dyDescent="0.25">
      <c r="A51" s="64" t="s">
        <v>33</v>
      </c>
      <c r="B51" s="65" t="s">
        <v>159</v>
      </c>
      <c r="C51" s="65"/>
      <c r="D51" s="65"/>
      <c r="E51" s="65"/>
      <c r="F51" s="66" t="s">
        <v>160</v>
      </c>
      <c r="G51" s="67">
        <v>1</v>
      </c>
      <c r="H51" s="2"/>
      <c r="I51" s="68">
        <f t="shared" si="0"/>
        <v>0</v>
      </c>
    </row>
    <row r="52" spans="1:14" ht="65.25" customHeight="1" x14ac:dyDescent="0.25">
      <c r="A52" s="64" t="s">
        <v>34</v>
      </c>
      <c r="B52" s="65" t="s">
        <v>161</v>
      </c>
      <c r="C52" s="65"/>
      <c r="D52" s="65"/>
      <c r="E52" s="65"/>
      <c r="F52" s="66" t="s">
        <v>160</v>
      </c>
      <c r="G52" s="67">
        <v>1</v>
      </c>
      <c r="H52" s="2"/>
      <c r="I52" s="68">
        <f t="shared" si="0"/>
        <v>0</v>
      </c>
    </row>
    <row r="53" spans="1:14" ht="67.5" customHeight="1" x14ac:dyDescent="0.25">
      <c r="A53" s="64" t="s">
        <v>35</v>
      </c>
      <c r="B53" s="65" t="s">
        <v>162</v>
      </c>
      <c r="C53" s="65"/>
      <c r="D53" s="65"/>
      <c r="E53" s="65"/>
      <c r="F53" s="66" t="s">
        <v>160</v>
      </c>
      <c r="G53" s="67">
        <v>275</v>
      </c>
      <c r="H53" s="2"/>
      <c r="I53" s="68">
        <f t="shared" si="0"/>
        <v>0</v>
      </c>
      <c r="N53" s="18"/>
    </row>
    <row r="54" spans="1:14" ht="67.5" customHeight="1" x14ac:dyDescent="0.25">
      <c r="A54" s="64" t="s">
        <v>37</v>
      </c>
      <c r="B54" s="65" t="s">
        <v>163</v>
      </c>
      <c r="C54" s="65"/>
      <c r="D54" s="65"/>
      <c r="E54" s="65"/>
      <c r="F54" s="66" t="s">
        <v>160</v>
      </c>
      <c r="G54" s="67">
        <v>33</v>
      </c>
      <c r="H54" s="2"/>
      <c r="I54" s="68">
        <f t="shared" si="0"/>
        <v>0</v>
      </c>
    </row>
    <row r="55" spans="1:14" ht="67.5" customHeight="1" x14ac:dyDescent="0.25">
      <c r="A55" s="64" t="s">
        <v>38</v>
      </c>
      <c r="B55" s="69" t="s">
        <v>164</v>
      </c>
      <c r="C55" s="69"/>
      <c r="D55" s="69"/>
      <c r="E55" s="69"/>
      <c r="F55" s="70" t="s">
        <v>36</v>
      </c>
      <c r="G55" s="71">
        <v>60</v>
      </c>
      <c r="H55" s="3"/>
      <c r="I55" s="68">
        <f t="shared" si="0"/>
        <v>0</v>
      </c>
    </row>
    <row r="56" spans="1:14" ht="54" customHeight="1" x14ac:dyDescent="0.25">
      <c r="A56" s="64" t="s">
        <v>39</v>
      </c>
      <c r="B56" s="65" t="s">
        <v>165</v>
      </c>
      <c r="C56" s="65"/>
      <c r="D56" s="65"/>
      <c r="E56" s="65"/>
      <c r="F56" s="66" t="s">
        <v>160</v>
      </c>
      <c r="G56" s="67">
        <v>38.5</v>
      </c>
      <c r="H56" s="2"/>
      <c r="I56" s="68">
        <f t="shared" si="0"/>
        <v>0</v>
      </c>
    </row>
    <row r="57" spans="1:14" ht="54" customHeight="1" x14ac:dyDescent="0.25">
      <c r="A57" s="64" t="s">
        <v>40</v>
      </c>
      <c r="B57" s="65" t="s">
        <v>166</v>
      </c>
      <c r="C57" s="65"/>
      <c r="D57" s="65"/>
      <c r="E57" s="65"/>
      <c r="F57" s="66" t="s">
        <v>160</v>
      </c>
      <c r="G57" s="67">
        <v>7</v>
      </c>
      <c r="H57" s="2"/>
      <c r="I57" s="68">
        <f t="shared" si="0"/>
        <v>0</v>
      </c>
    </row>
    <row r="58" spans="1:14" ht="47.25" customHeight="1" x14ac:dyDescent="0.25">
      <c r="A58" s="64" t="s">
        <v>41</v>
      </c>
      <c r="B58" s="65" t="s">
        <v>167</v>
      </c>
      <c r="C58" s="65"/>
      <c r="D58" s="65"/>
      <c r="E58" s="65"/>
      <c r="F58" s="66" t="s">
        <v>168</v>
      </c>
      <c r="G58" s="67">
        <v>110</v>
      </c>
      <c r="H58" s="2"/>
      <c r="I58" s="68">
        <f t="shared" si="0"/>
        <v>0</v>
      </c>
    </row>
    <row r="59" spans="1:14" ht="82.5" customHeight="1" x14ac:dyDescent="0.25">
      <c r="A59" s="64" t="s">
        <v>42</v>
      </c>
      <c r="B59" s="65" t="s">
        <v>169</v>
      </c>
      <c r="C59" s="65"/>
      <c r="D59" s="65"/>
      <c r="E59" s="65"/>
      <c r="F59" s="66" t="s">
        <v>160</v>
      </c>
      <c r="G59" s="67">
        <v>13</v>
      </c>
      <c r="H59" s="2"/>
      <c r="I59" s="68">
        <f t="shared" si="0"/>
        <v>0</v>
      </c>
    </row>
    <row r="60" spans="1:14" ht="123" customHeight="1" x14ac:dyDescent="0.25">
      <c r="A60" s="64" t="s">
        <v>43</v>
      </c>
      <c r="B60" s="65" t="s">
        <v>170</v>
      </c>
      <c r="C60" s="65"/>
      <c r="D60" s="65"/>
      <c r="E60" s="65"/>
      <c r="F60" s="66" t="s">
        <v>160</v>
      </c>
      <c r="G60" s="67">
        <v>44</v>
      </c>
      <c r="H60" s="2"/>
      <c r="I60" s="68">
        <f t="shared" si="0"/>
        <v>0</v>
      </c>
    </row>
    <row r="61" spans="1:14" ht="79.5" customHeight="1" x14ac:dyDescent="0.25">
      <c r="A61" s="64" t="s">
        <v>44</v>
      </c>
      <c r="B61" s="65" t="s">
        <v>171</v>
      </c>
      <c r="C61" s="65"/>
      <c r="D61" s="65"/>
      <c r="E61" s="65"/>
      <c r="F61" s="66" t="s">
        <v>160</v>
      </c>
      <c r="G61" s="67">
        <v>86</v>
      </c>
      <c r="H61" s="2"/>
      <c r="I61" s="68">
        <f t="shared" si="0"/>
        <v>0</v>
      </c>
    </row>
    <row r="62" spans="1:14" ht="78.75" customHeight="1" x14ac:dyDescent="0.25">
      <c r="A62" s="64" t="s">
        <v>45</v>
      </c>
      <c r="B62" s="65" t="s">
        <v>172</v>
      </c>
      <c r="C62" s="65"/>
      <c r="D62" s="65"/>
      <c r="E62" s="65"/>
      <c r="F62" s="66" t="s">
        <v>160</v>
      </c>
      <c r="G62" s="67">
        <v>40</v>
      </c>
      <c r="H62" s="2"/>
      <c r="I62" s="68">
        <f t="shared" si="0"/>
        <v>0</v>
      </c>
    </row>
    <row r="63" spans="1:14" ht="96" customHeight="1" x14ac:dyDescent="0.25">
      <c r="A63" s="64" t="s">
        <v>46</v>
      </c>
      <c r="B63" s="65" t="s">
        <v>173</v>
      </c>
      <c r="C63" s="65"/>
      <c r="D63" s="65"/>
      <c r="E63" s="65"/>
      <c r="F63" s="66" t="s">
        <v>160</v>
      </c>
      <c r="G63" s="67">
        <v>126</v>
      </c>
      <c r="H63" s="2"/>
      <c r="I63" s="68">
        <f t="shared" si="0"/>
        <v>0</v>
      </c>
    </row>
    <row r="64" spans="1:14" ht="46.5" customHeight="1" x14ac:dyDescent="0.25">
      <c r="A64" s="64" t="s">
        <v>47</v>
      </c>
      <c r="B64" s="65" t="s">
        <v>174</v>
      </c>
      <c r="C64" s="65"/>
      <c r="D64" s="65"/>
      <c r="E64" s="65"/>
      <c r="F64" s="66" t="s">
        <v>26</v>
      </c>
      <c r="G64" s="67">
        <v>2</v>
      </c>
      <c r="H64" s="2"/>
      <c r="I64" s="68">
        <f t="shared" si="0"/>
        <v>0</v>
      </c>
    </row>
    <row r="65" spans="1:9" ht="60.75" customHeight="1" x14ac:dyDescent="0.25">
      <c r="A65" s="64" t="s">
        <v>48</v>
      </c>
      <c r="B65" s="65" t="s">
        <v>175</v>
      </c>
      <c r="C65" s="65"/>
      <c r="D65" s="65"/>
      <c r="E65" s="65"/>
      <c r="F65" s="66" t="s">
        <v>26</v>
      </c>
      <c r="G65" s="67">
        <v>2</v>
      </c>
      <c r="H65" s="2"/>
      <c r="I65" s="68">
        <f t="shared" si="0"/>
        <v>0</v>
      </c>
    </row>
    <row r="66" spans="1:9" ht="63.75" customHeight="1" x14ac:dyDescent="0.25">
      <c r="A66" s="64" t="s">
        <v>49</v>
      </c>
      <c r="B66" s="65" t="s">
        <v>176</v>
      </c>
      <c r="C66" s="65"/>
      <c r="D66" s="65"/>
      <c r="E66" s="65"/>
      <c r="F66" s="66" t="s">
        <v>26</v>
      </c>
      <c r="G66" s="67">
        <v>2</v>
      </c>
      <c r="H66" s="2"/>
      <c r="I66" s="68">
        <f t="shared" si="0"/>
        <v>0</v>
      </c>
    </row>
    <row r="67" spans="1:9" ht="105" customHeight="1" x14ac:dyDescent="0.25">
      <c r="A67" s="64" t="s">
        <v>50</v>
      </c>
      <c r="B67" s="65" t="s">
        <v>177</v>
      </c>
      <c r="C67" s="65"/>
      <c r="D67" s="65"/>
      <c r="E67" s="65"/>
      <c r="F67" s="66" t="s">
        <v>26</v>
      </c>
      <c r="G67" s="67">
        <v>2</v>
      </c>
      <c r="H67" s="2"/>
      <c r="I67" s="68">
        <f t="shared" si="0"/>
        <v>0</v>
      </c>
    </row>
    <row r="68" spans="1:9" ht="54" customHeight="1" x14ac:dyDescent="0.25">
      <c r="A68" s="64" t="s">
        <v>51</v>
      </c>
      <c r="B68" s="65" t="s">
        <v>178</v>
      </c>
      <c r="C68" s="65"/>
      <c r="D68" s="65"/>
      <c r="E68" s="65"/>
      <c r="F68" s="66" t="s">
        <v>26</v>
      </c>
      <c r="G68" s="67">
        <v>3</v>
      </c>
      <c r="H68" s="2"/>
      <c r="I68" s="68">
        <f t="shared" si="0"/>
        <v>0</v>
      </c>
    </row>
    <row r="69" spans="1:9" ht="105.75" customHeight="1" x14ac:dyDescent="0.25">
      <c r="A69" s="64" t="s">
        <v>52</v>
      </c>
      <c r="B69" s="65" t="s">
        <v>179</v>
      </c>
      <c r="C69" s="65"/>
      <c r="D69" s="65"/>
      <c r="E69" s="65"/>
      <c r="F69" s="66" t="s">
        <v>26</v>
      </c>
      <c r="G69" s="67">
        <v>1</v>
      </c>
      <c r="H69" s="2"/>
      <c r="I69" s="68">
        <f t="shared" si="0"/>
        <v>0</v>
      </c>
    </row>
    <row r="70" spans="1:9" ht="78" customHeight="1" x14ac:dyDescent="0.25">
      <c r="A70" s="64" t="s">
        <v>53</v>
      </c>
      <c r="B70" s="65" t="s">
        <v>180</v>
      </c>
      <c r="C70" s="65"/>
      <c r="D70" s="65"/>
      <c r="E70" s="65"/>
      <c r="F70" s="66" t="s">
        <v>153</v>
      </c>
      <c r="G70" s="67">
        <v>6</v>
      </c>
      <c r="H70" s="2"/>
      <c r="I70" s="68">
        <f t="shared" si="0"/>
        <v>0</v>
      </c>
    </row>
    <row r="71" spans="1:9" ht="78" customHeight="1" x14ac:dyDescent="0.25">
      <c r="A71" s="64" t="s">
        <v>54</v>
      </c>
      <c r="B71" s="65" t="s">
        <v>181</v>
      </c>
      <c r="C71" s="65"/>
      <c r="D71" s="65"/>
      <c r="E71" s="65"/>
      <c r="F71" s="66" t="s">
        <v>153</v>
      </c>
      <c r="G71" s="67">
        <v>6</v>
      </c>
      <c r="H71" s="2"/>
      <c r="I71" s="68">
        <f t="shared" si="0"/>
        <v>0</v>
      </c>
    </row>
    <row r="72" spans="1:9" ht="27" customHeight="1" x14ac:dyDescent="0.25">
      <c r="A72" s="64" t="s">
        <v>55</v>
      </c>
      <c r="B72" s="65" t="s">
        <v>182</v>
      </c>
      <c r="C72" s="65"/>
      <c r="D72" s="65"/>
      <c r="E72" s="65"/>
      <c r="F72" s="66" t="s">
        <v>57</v>
      </c>
      <c r="G72" s="67">
        <v>3</v>
      </c>
      <c r="H72" s="2"/>
      <c r="I72" s="68">
        <f t="shared" si="0"/>
        <v>0</v>
      </c>
    </row>
    <row r="73" spans="1:9" ht="54" customHeight="1" x14ac:dyDescent="0.25">
      <c r="A73" s="64" t="s">
        <v>56</v>
      </c>
      <c r="B73" s="65" t="s">
        <v>183</v>
      </c>
      <c r="C73" s="65"/>
      <c r="D73" s="65"/>
      <c r="E73" s="65"/>
      <c r="F73" s="66" t="s">
        <v>26</v>
      </c>
      <c r="G73" s="67">
        <v>5</v>
      </c>
      <c r="H73" s="2"/>
      <c r="I73" s="68">
        <f t="shared" si="0"/>
        <v>0</v>
      </c>
    </row>
    <row r="74" spans="1:9" ht="67.5" customHeight="1" x14ac:dyDescent="0.25">
      <c r="A74" s="64" t="s">
        <v>58</v>
      </c>
      <c r="B74" s="65" t="s">
        <v>184</v>
      </c>
      <c r="C74" s="65"/>
      <c r="D74" s="65"/>
      <c r="E74" s="65"/>
      <c r="F74" s="66" t="s">
        <v>26</v>
      </c>
      <c r="G74" s="67">
        <v>5</v>
      </c>
      <c r="H74" s="2"/>
      <c r="I74" s="68">
        <f t="shared" si="0"/>
        <v>0</v>
      </c>
    </row>
    <row r="75" spans="1:9" ht="78" customHeight="1" x14ac:dyDescent="0.25">
      <c r="A75" s="64" t="s">
        <v>59</v>
      </c>
      <c r="B75" s="65" t="s">
        <v>185</v>
      </c>
      <c r="C75" s="65"/>
      <c r="D75" s="65"/>
      <c r="E75" s="65"/>
      <c r="F75" s="66" t="s">
        <v>26</v>
      </c>
      <c r="G75" s="67">
        <v>2</v>
      </c>
      <c r="H75" s="2"/>
      <c r="I75" s="68">
        <f t="shared" si="0"/>
        <v>0</v>
      </c>
    </row>
    <row r="76" spans="1:9" ht="78" customHeight="1" x14ac:dyDescent="0.25">
      <c r="A76" s="64" t="s">
        <v>60</v>
      </c>
      <c r="B76" s="65" t="s">
        <v>150</v>
      </c>
      <c r="C76" s="65"/>
      <c r="D76" s="65"/>
      <c r="E76" s="65"/>
      <c r="F76" s="66" t="s">
        <v>26</v>
      </c>
      <c r="G76" s="67">
        <v>7</v>
      </c>
      <c r="H76" s="2"/>
      <c r="I76" s="68">
        <f t="shared" si="0"/>
        <v>0</v>
      </c>
    </row>
    <row r="77" spans="1:9" ht="79.5" customHeight="1" x14ac:dyDescent="0.25">
      <c r="A77" s="64" t="s">
        <v>61</v>
      </c>
      <c r="B77" s="65" t="s">
        <v>186</v>
      </c>
      <c r="C77" s="65"/>
      <c r="D77" s="65"/>
      <c r="E77" s="65"/>
      <c r="F77" s="66" t="s">
        <v>26</v>
      </c>
      <c r="G77" s="67">
        <v>2</v>
      </c>
      <c r="H77" s="2"/>
      <c r="I77" s="68">
        <f t="shared" si="0"/>
        <v>0</v>
      </c>
    </row>
    <row r="78" spans="1:9" ht="79.5" customHeight="1" x14ac:dyDescent="0.25">
      <c r="A78" s="64" t="s">
        <v>62</v>
      </c>
      <c r="B78" s="69" t="s">
        <v>187</v>
      </c>
      <c r="C78" s="69"/>
      <c r="D78" s="69"/>
      <c r="E78" s="69"/>
      <c r="F78" s="70" t="s">
        <v>153</v>
      </c>
      <c r="G78" s="73">
        <v>211</v>
      </c>
      <c r="H78" s="3"/>
      <c r="I78" s="72">
        <f t="shared" si="0"/>
        <v>0</v>
      </c>
    </row>
    <row r="79" spans="1:9" ht="78" customHeight="1" x14ac:dyDescent="0.25">
      <c r="A79" s="64" t="s">
        <v>63</v>
      </c>
      <c r="B79" s="65" t="s">
        <v>188</v>
      </c>
      <c r="C79" s="65"/>
      <c r="D79" s="65"/>
      <c r="E79" s="65"/>
      <c r="F79" s="66" t="s">
        <v>26</v>
      </c>
      <c r="G79" s="67">
        <v>5</v>
      </c>
      <c r="H79" s="2"/>
      <c r="I79" s="68">
        <f t="shared" si="0"/>
        <v>0</v>
      </c>
    </row>
    <row r="80" spans="1:9" ht="54" customHeight="1" x14ac:dyDescent="0.25">
      <c r="A80" s="64" t="s">
        <v>124</v>
      </c>
      <c r="B80" s="65" t="s">
        <v>189</v>
      </c>
      <c r="C80" s="65"/>
      <c r="D80" s="65"/>
      <c r="E80" s="65"/>
      <c r="F80" s="66"/>
      <c r="G80" s="67"/>
      <c r="H80" s="68"/>
      <c r="I80" s="68">
        <f>SUM(I44:I79)*0.1</f>
        <v>350</v>
      </c>
    </row>
    <row r="81" spans="1:9" ht="16.5" customHeight="1" x14ac:dyDescent="0.25">
      <c r="A81" s="74"/>
      <c r="B81" s="75" t="s">
        <v>64</v>
      </c>
      <c r="C81" s="75"/>
      <c r="D81" s="75"/>
      <c r="E81" s="75"/>
      <c r="F81" s="36"/>
      <c r="G81" s="37"/>
      <c r="H81" s="39" t="s">
        <v>65</v>
      </c>
      <c r="I81" s="39">
        <f>SUM(I44:I80)</f>
        <v>3850</v>
      </c>
    </row>
    <row r="82" spans="1:9" x14ac:dyDescent="0.25">
      <c r="A82" s="76"/>
      <c r="B82" s="77"/>
      <c r="C82" s="77"/>
      <c r="D82" s="77"/>
      <c r="E82" s="16"/>
      <c r="F82" s="17"/>
      <c r="G82" s="18"/>
      <c r="H82" s="18"/>
      <c r="I82" s="78"/>
    </row>
    <row r="83" spans="1:9" x14ac:dyDescent="0.25">
      <c r="A83" s="74"/>
      <c r="B83" s="79"/>
      <c r="C83" s="79"/>
      <c r="D83" s="79"/>
      <c r="E83" s="79"/>
      <c r="F83" s="36"/>
      <c r="G83" s="37"/>
      <c r="H83" s="39"/>
      <c r="I83" s="39"/>
    </row>
    <row r="84" spans="1:9" x14ac:dyDescent="0.25">
      <c r="A84" s="49" t="s">
        <v>11</v>
      </c>
      <c r="B84" s="49"/>
      <c r="C84" s="49"/>
      <c r="D84" s="49"/>
      <c r="E84" s="49"/>
      <c r="F84" s="49"/>
      <c r="G84" s="49"/>
      <c r="H84" s="49"/>
      <c r="I84" s="39"/>
    </row>
    <row r="85" spans="1:9" ht="39.950000000000003" customHeight="1" x14ac:dyDescent="0.25">
      <c r="A85" s="80" t="s">
        <v>19</v>
      </c>
      <c r="B85" s="81" t="s">
        <v>20</v>
      </c>
      <c r="C85" s="81"/>
      <c r="D85" s="81"/>
      <c r="E85" s="81"/>
      <c r="F85" s="82" t="s">
        <v>21</v>
      </c>
      <c r="G85" s="83" t="s">
        <v>22</v>
      </c>
      <c r="H85" s="84" t="s">
        <v>23</v>
      </c>
      <c r="I85" s="84" t="s">
        <v>24</v>
      </c>
    </row>
    <row r="86" spans="1:9" ht="39.950000000000003" customHeight="1" x14ac:dyDescent="0.2">
      <c r="A86" s="85" t="s">
        <v>66</v>
      </c>
      <c r="B86" s="86" t="s">
        <v>67</v>
      </c>
      <c r="C86" s="86"/>
      <c r="D86" s="86"/>
      <c r="E86" s="86"/>
      <c r="F86" s="87" t="s">
        <v>36</v>
      </c>
      <c r="G86" s="88">
        <v>20</v>
      </c>
      <c r="H86" s="4"/>
      <c r="I86" s="89">
        <f>G86*H86</f>
        <v>0</v>
      </c>
    </row>
    <row r="87" spans="1:9" ht="59.25" customHeight="1" x14ac:dyDescent="0.2">
      <c r="A87" s="85" t="s">
        <v>68</v>
      </c>
      <c r="B87" s="86" t="s">
        <v>69</v>
      </c>
      <c r="C87" s="86"/>
      <c r="D87" s="86"/>
      <c r="E87" s="86"/>
      <c r="F87" s="87" t="s">
        <v>70</v>
      </c>
      <c r="G87" s="88">
        <v>815</v>
      </c>
      <c r="H87" s="4"/>
      <c r="I87" s="89">
        <f t="shared" ref="I87:I95" si="1">G87*H87</f>
        <v>0</v>
      </c>
    </row>
    <row r="88" spans="1:9" ht="63.75" customHeight="1" x14ac:dyDescent="0.2">
      <c r="A88" s="85" t="s">
        <v>71</v>
      </c>
      <c r="B88" s="90" t="s">
        <v>190</v>
      </c>
      <c r="C88" s="90"/>
      <c r="D88" s="90"/>
      <c r="E88" s="90"/>
      <c r="F88" s="91" t="s">
        <v>168</v>
      </c>
      <c r="G88" s="92">
        <v>10</v>
      </c>
      <c r="H88" s="129"/>
      <c r="I88" s="89">
        <f t="shared" si="1"/>
        <v>0</v>
      </c>
    </row>
    <row r="89" spans="1:9" ht="91.5" customHeight="1" x14ac:dyDescent="0.2">
      <c r="A89" s="85" t="s">
        <v>72</v>
      </c>
      <c r="B89" s="86" t="s">
        <v>73</v>
      </c>
      <c r="C89" s="86"/>
      <c r="D89" s="86"/>
      <c r="E89" s="86"/>
      <c r="F89" s="87" t="s">
        <v>26</v>
      </c>
      <c r="G89" s="88">
        <v>25</v>
      </c>
      <c r="H89" s="4"/>
      <c r="I89" s="89">
        <f t="shared" si="1"/>
        <v>0</v>
      </c>
    </row>
    <row r="90" spans="1:9" ht="72.75" customHeight="1" x14ac:dyDescent="0.2">
      <c r="A90" s="85" t="s">
        <v>74</v>
      </c>
      <c r="B90" s="86" t="s">
        <v>75</v>
      </c>
      <c r="C90" s="86"/>
      <c r="D90" s="86"/>
      <c r="E90" s="86"/>
      <c r="F90" s="87" t="s">
        <v>70</v>
      </c>
      <c r="G90" s="88">
        <v>815</v>
      </c>
      <c r="H90" s="4"/>
      <c r="I90" s="89">
        <f t="shared" si="1"/>
        <v>0</v>
      </c>
    </row>
    <row r="91" spans="1:9" ht="85.5" customHeight="1" x14ac:dyDescent="0.2">
      <c r="A91" s="85" t="s">
        <v>76</v>
      </c>
      <c r="B91" s="86" t="s">
        <v>77</v>
      </c>
      <c r="C91" s="86"/>
      <c r="D91" s="86"/>
      <c r="E91" s="86"/>
      <c r="F91" s="87" t="s">
        <v>70</v>
      </c>
      <c r="G91" s="88">
        <v>815</v>
      </c>
      <c r="H91" s="4"/>
      <c r="I91" s="89">
        <f t="shared" si="1"/>
        <v>0</v>
      </c>
    </row>
    <row r="92" spans="1:9" ht="72.75" customHeight="1" x14ac:dyDescent="0.2">
      <c r="A92" s="85" t="s">
        <v>78</v>
      </c>
      <c r="B92" s="90" t="s">
        <v>191</v>
      </c>
      <c r="C92" s="90"/>
      <c r="D92" s="90"/>
      <c r="E92" s="90"/>
      <c r="F92" s="93" t="s">
        <v>168</v>
      </c>
      <c r="G92" s="94">
        <v>40</v>
      </c>
      <c r="H92" s="7"/>
      <c r="I92" s="89">
        <f t="shared" si="1"/>
        <v>0</v>
      </c>
    </row>
    <row r="93" spans="1:9" ht="75.75" customHeight="1" x14ac:dyDescent="0.2">
      <c r="A93" s="85" t="s">
        <v>79</v>
      </c>
      <c r="B93" s="96" t="s">
        <v>192</v>
      </c>
      <c r="C93" s="96"/>
      <c r="D93" s="96"/>
      <c r="E93" s="96"/>
      <c r="F93" s="93" t="s">
        <v>153</v>
      </c>
      <c r="G93" s="94">
        <v>25</v>
      </c>
      <c r="H93" s="7"/>
      <c r="I93" s="89">
        <f t="shared" si="1"/>
        <v>0</v>
      </c>
    </row>
    <row r="94" spans="1:9" ht="75.75" customHeight="1" x14ac:dyDescent="0.2">
      <c r="A94" s="85" t="s">
        <v>80</v>
      </c>
      <c r="B94" s="97" t="s">
        <v>193</v>
      </c>
      <c r="C94" s="98"/>
      <c r="D94" s="98"/>
      <c r="E94" s="99"/>
      <c r="F94" s="87" t="s">
        <v>125</v>
      </c>
      <c r="G94" s="88">
        <v>120</v>
      </c>
      <c r="H94" s="4"/>
      <c r="I94" s="89">
        <f t="shared" si="1"/>
        <v>0</v>
      </c>
    </row>
    <row r="95" spans="1:9" ht="60" customHeight="1" x14ac:dyDescent="0.2">
      <c r="A95" s="85" t="s">
        <v>81</v>
      </c>
      <c r="B95" s="86" t="s">
        <v>194</v>
      </c>
      <c r="C95" s="86"/>
      <c r="D95" s="86"/>
      <c r="E95" s="86"/>
      <c r="F95" s="87" t="s">
        <v>70</v>
      </c>
      <c r="G95" s="88">
        <f>G87</f>
        <v>815</v>
      </c>
      <c r="H95" s="4"/>
      <c r="I95" s="89">
        <f t="shared" si="1"/>
        <v>0</v>
      </c>
    </row>
    <row r="96" spans="1:9" ht="56.25" customHeight="1" x14ac:dyDescent="0.2">
      <c r="A96" s="85" t="s">
        <v>82</v>
      </c>
      <c r="B96" s="86" t="s">
        <v>195</v>
      </c>
      <c r="C96" s="86"/>
      <c r="D96" s="86"/>
      <c r="E96" s="86"/>
      <c r="F96" s="87"/>
      <c r="G96" s="88"/>
      <c r="H96" s="89"/>
      <c r="I96" s="89">
        <f>SUM(I86:I95)*0.1</f>
        <v>0</v>
      </c>
    </row>
    <row r="97" spans="1:9" ht="39.950000000000003" customHeight="1" x14ac:dyDescent="0.2">
      <c r="A97" s="100"/>
      <c r="B97" s="101" t="s">
        <v>84</v>
      </c>
      <c r="C97" s="101"/>
      <c r="D97" s="101"/>
      <c r="E97" s="101"/>
      <c r="F97" s="102"/>
      <c r="G97" s="103"/>
      <c r="H97" s="104" t="s">
        <v>65</v>
      </c>
      <c r="I97" s="104">
        <f>SUM(I86:I96)</f>
        <v>0</v>
      </c>
    </row>
    <row r="98" spans="1:9" x14ac:dyDescent="0.25">
      <c r="A98" s="74"/>
      <c r="B98" s="79"/>
      <c r="C98" s="79"/>
      <c r="D98" s="79"/>
      <c r="E98" s="79"/>
      <c r="F98" s="36"/>
      <c r="G98" s="37"/>
      <c r="H98" s="39"/>
      <c r="I98" s="39"/>
    </row>
    <row r="99" spans="1:9" x14ac:dyDescent="0.25">
      <c r="A99" s="74"/>
      <c r="B99" s="79"/>
      <c r="C99" s="79"/>
      <c r="D99" s="79"/>
      <c r="E99" s="79"/>
      <c r="F99" s="36"/>
      <c r="G99" s="37"/>
      <c r="H99" s="39"/>
      <c r="I99" s="39"/>
    </row>
    <row r="100" spans="1:9" x14ac:dyDescent="0.25">
      <c r="A100" s="49"/>
      <c r="B100" s="49"/>
      <c r="C100" s="49"/>
      <c r="D100" s="49"/>
      <c r="E100" s="49"/>
      <c r="F100" s="49"/>
      <c r="G100" s="49"/>
      <c r="H100" s="49"/>
      <c r="I100" s="78"/>
    </row>
    <row r="101" spans="1:9" x14ac:dyDescent="0.25">
      <c r="A101" s="49" t="s">
        <v>12</v>
      </c>
      <c r="B101" s="49"/>
      <c r="C101" s="49"/>
      <c r="D101" s="49"/>
      <c r="E101" s="49"/>
      <c r="F101" s="49"/>
      <c r="G101" s="49"/>
      <c r="H101" s="49"/>
      <c r="I101" s="50"/>
    </row>
    <row r="102" spans="1:9" x14ac:dyDescent="0.25">
      <c r="A102" s="40"/>
      <c r="B102" s="42"/>
      <c r="C102" s="42"/>
      <c r="D102" s="42"/>
      <c r="E102" s="33"/>
      <c r="F102" s="36"/>
      <c r="G102" s="37"/>
      <c r="H102" s="39"/>
      <c r="I102" s="39"/>
    </row>
    <row r="103" spans="1:9" ht="25.5" x14ac:dyDescent="0.25">
      <c r="A103" s="59" t="s">
        <v>19</v>
      </c>
      <c r="B103" s="60" t="s">
        <v>20</v>
      </c>
      <c r="C103" s="60"/>
      <c r="D103" s="60"/>
      <c r="E103" s="60"/>
      <c r="F103" s="61" t="s">
        <v>21</v>
      </c>
      <c r="G103" s="62" t="s">
        <v>22</v>
      </c>
      <c r="H103" s="63" t="s">
        <v>23</v>
      </c>
      <c r="I103" s="63" t="s">
        <v>24</v>
      </c>
    </row>
    <row r="104" spans="1:9" ht="39" customHeight="1" x14ac:dyDescent="0.25">
      <c r="A104" s="64" t="s">
        <v>85</v>
      </c>
      <c r="B104" s="65" t="s">
        <v>196</v>
      </c>
      <c r="C104" s="65"/>
      <c r="D104" s="65"/>
      <c r="E104" s="65"/>
      <c r="F104" s="66" t="s">
        <v>153</v>
      </c>
      <c r="G104" s="67">
        <v>163</v>
      </c>
      <c r="H104" s="2"/>
      <c r="I104" s="68">
        <f>G104*H104</f>
        <v>0</v>
      </c>
    </row>
    <row r="105" spans="1:9" ht="117.75" customHeight="1" x14ac:dyDescent="0.25">
      <c r="A105" s="64" t="s">
        <v>86</v>
      </c>
      <c r="B105" s="65" t="s">
        <v>197</v>
      </c>
      <c r="C105" s="65"/>
      <c r="D105" s="65"/>
      <c r="E105" s="65"/>
      <c r="F105" s="66" t="s">
        <v>26</v>
      </c>
      <c r="G105" s="67">
        <v>1</v>
      </c>
      <c r="H105" s="2"/>
      <c r="I105" s="68">
        <f t="shared" ref="I105:I120" si="2">G105*H105</f>
        <v>0</v>
      </c>
    </row>
    <row r="106" spans="1:9" ht="40.5" customHeight="1" x14ac:dyDescent="0.25">
      <c r="A106" s="64" t="s">
        <v>87</v>
      </c>
      <c r="B106" s="65" t="s">
        <v>198</v>
      </c>
      <c r="C106" s="65"/>
      <c r="D106" s="65"/>
      <c r="E106" s="65"/>
      <c r="F106" s="66" t="s">
        <v>26</v>
      </c>
      <c r="G106" s="67">
        <v>16</v>
      </c>
      <c r="H106" s="2"/>
      <c r="I106" s="68">
        <f t="shared" si="2"/>
        <v>0</v>
      </c>
    </row>
    <row r="107" spans="1:9" ht="40.5" customHeight="1" x14ac:dyDescent="0.25">
      <c r="A107" s="64" t="s">
        <v>88</v>
      </c>
      <c r="B107" s="65" t="s">
        <v>199</v>
      </c>
      <c r="C107" s="65"/>
      <c r="D107" s="65"/>
      <c r="E107" s="65"/>
      <c r="F107" s="66" t="s">
        <v>26</v>
      </c>
      <c r="G107" s="67">
        <v>2</v>
      </c>
      <c r="H107" s="2"/>
      <c r="I107" s="68">
        <f t="shared" si="2"/>
        <v>0</v>
      </c>
    </row>
    <row r="108" spans="1:9" ht="40.5" customHeight="1" x14ac:dyDescent="0.25">
      <c r="A108" s="64" t="s">
        <v>89</v>
      </c>
      <c r="B108" s="65" t="s">
        <v>200</v>
      </c>
      <c r="C108" s="65"/>
      <c r="D108" s="65"/>
      <c r="E108" s="65"/>
      <c r="F108" s="66" t="s">
        <v>26</v>
      </c>
      <c r="G108" s="67">
        <v>1</v>
      </c>
      <c r="H108" s="2"/>
      <c r="I108" s="68">
        <f t="shared" si="2"/>
        <v>0</v>
      </c>
    </row>
    <row r="109" spans="1:9" ht="78" customHeight="1" x14ac:dyDescent="0.25">
      <c r="A109" s="64" t="s">
        <v>90</v>
      </c>
      <c r="B109" s="65" t="s">
        <v>147</v>
      </c>
      <c r="C109" s="65"/>
      <c r="D109" s="65"/>
      <c r="E109" s="65"/>
      <c r="F109" s="66" t="s">
        <v>26</v>
      </c>
      <c r="G109" s="67">
        <v>15</v>
      </c>
      <c r="H109" s="2"/>
      <c r="I109" s="68">
        <f t="shared" si="2"/>
        <v>0</v>
      </c>
    </row>
    <row r="110" spans="1:9" ht="40.5" customHeight="1" x14ac:dyDescent="0.25">
      <c r="A110" s="64" t="s">
        <v>91</v>
      </c>
      <c r="B110" s="65" t="s">
        <v>145</v>
      </c>
      <c r="C110" s="65"/>
      <c r="D110" s="65"/>
      <c r="E110" s="65"/>
      <c r="F110" s="66" t="s">
        <v>94</v>
      </c>
      <c r="G110" s="67">
        <v>13</v>
      </c>
      <c r="H110" s="2"/>
      <c r="I110" s="68">
        <f t="shared" si="2"/>
        <v>0</v>
      </c>
    </row>
    <row r="111" spans="1:9" ht="65.25" customHeight="1" x14ac:dyDescent="0.25">
      <c r="A111" s="64" t="s">
        <v>92</v>
      </c>
      <c r="B111" s="65" t="s">
        <v>148</v>
      </c>
      <c r="C111" s="65"/>
      <c r="D111" s="65"/>
      <c r="E111" s="65"/>
      <c r="F111" s="66" t="s">
        <v>26</v>
      </c>
      <c r="G111" s="67">
        <v>15</v>
      </c>
      <c r="H111" s="2"/>
      <c r="I111" s="68">
        <f t="shared" si="2"/>
        <v>0</v>
      </c>
    </row>
    <row r="112" spans="1:9" ht="79.5" customHeight="1" x14ac:dyDescent="0.25">
      <c r="A112" s="64" t="s">
        <v>93</v>
      </c>
      <c r="B112" s="65" t="s">
        <v>201</v>
      </c>
      <c r="C112" s="65"/>
      <c r="D112" s="65"/>
      <c r="E112" s="65"/>
      <c r="F112" s="66" t="s">
        <v>26</v>
      </c>
      <c r="G112" s="67">
        <v>2</v>
      </c>
      <c r="H112" s="2"/>
      <c r="I112" s="68">
        <f t="shared" si="2"/>
        <v>0</v>
      </c>
    </row>
    <row r="113" spans="1:9" ht="54.75" customHeight="1" x14ac:dyDescent="0.25">
      <c r="A113" s="64" t="s">
        <v>95</v>
      </c>
      <c r="B113" s="65" t="s">
        <v>202</v>
      </c>
      <c r="C113" s="65"/>
      <c r="D113" s="65"/>
      <c r="E113" s="65"/>
      <c r="F113" s="66" t="s">
        <v>26</v>
      </c>
      <c r="G113" s="67">
        <v>1</v>
      </c>
      <c r="H113" s="2"/>
      <c r="I113" s="68">
        <f t="shared" si="2"/>
        <v>0</v>
      </c>
    </row>
    <row r="114" spans="1:9" ht="40.5" customHeight="1" x14ac:dyDescent="0.25">
      <c r="A114" s="64" t="s">
        <v>97</v>
      </c>
      <c r="B114" s="65" t="s">
        <v>203</v>
      </c>
      <c r="C114" s="65"/>
      <c r="D114" s="65"/>
      <c r="E114" s="65"/>
      <c r="F114" s="66" t="s">
        <v>26</v>
      </c>
      <c r="G114" s="67">
        <v>1</v>
      </c>
      <c r="H114" s="2"/>
      <c r="I114" s="68">
        <f t="shared" si="2"/>
        <v>0</v>
      </c>
    </row>
    <row r="115" spans="1:9" ht="40.5" customHeight="1" x14ac:dyDescent="0.25">
      <c r="A115" s="64" t="s">
        <v>98</v>
      </c>
      <c r="B115" s="65" t="s">
        <v>146</v>
      </c>
      <c r="C115" s="65"/>
      <c r="D115" s="65"/>
      <c r="E115" s="65"/>
      <c r="F115" s="66" t="s">
        <v>26</v>
      </c>
      <c r="G115" s="67">
        <v>2</v>
      </c>
      <c r="H115" s="2"/>
      <c r="I115" s="68">
        <f t="shared" si="2"/>
        <v>0</v>
      </c>
    </row>
    <row r="116" spans="1:9" ht="53.25" customHeight="1" x14ac:dyDescent="0.25">
      <c r="A116" s="64" t="s">
        <v>99</v>
      </c>
      <c r="B116" s="65" t="s">
        <v>204</v>
      </c>
      <c r="C116" s="65"/>
      <c r="D116" s="65"/>
      <c r="E116" s="65"/>
      <c r="F116" s="66" t="s">
        <v>153</v>
      </c>
      <c r="G116" s="67">
        <v>163</v>
      </c>
      <c r="H116" s="2"/>
      <c r="I116" s="68">
        <f t="shared" si="2"/>
        <v>0</v>
      </c>
    </row>
    <row r="117" spans="1:9" ht="66.75" customHeight="1" x14ac:dyDescent="0.25">
      <c r="A117" s="64" t="s">
        <v>100</v>
      </c>
      <c r="B117" s="65" t="s">
        <v>205</v>
      </c>
      <c r="C117" s="65"/>
      <c r="D117" s="65"/>
      <c r="E117" s="65"/>
      <c r="F117" s="66" t="s">
        <v>153</v>
      </c>
      <c r="G117" s="67">
        <v>163</v>
      </c>
      <c r="H117" s="2"/>
      <c r="I117" s="68">
        <f t="shared" si="2"/>
        <v>0</v>
      </c>
    </row>
    <row r="118" spans="1:9" ht="40.5" customHeight="1" x14ac:dyDescent="0.25">
      <c r="A118" s="64" t="s">
        <v>101</v>
      </c>
      <c r="B118" s="65" t="s">
        <v>206</v>
      </c>
      <c r="C118" s="65"/>
      <c r="D118" s="65"/>
      <c r="E118" s="65"/>
      <c r="F118" s="66" t="s">
        <v>153</v>
      </c>
      <c r="G118" s="67">
        <v>163</v>
      </c>
      <c r="H118" s="2"/>
      <c r="I118" s="68">
        <f t="shared" si="2"/>
        <v>0</v>
      </c>
    </row>
    <row r="119" spans="1:9" ht="40.5" customHeight="1" x14ac:dyDescent="0.25">
      <c r="A119" s="64" t="s">
        <v>102</v>
      </c>
      <c r="B119" s="65" t="s">
        <v>207</v>
      </c>
      <c r="C119" s="65"/>
      <c r="D119" s="65"/>
      <c r="E119" s="65"/>
      <c r="F119" s="66" t="s">
        <v>26</v>
      </c>
      <c r="G119" s="67">
        <v>5</v>
      </c>
      <c r="H119" s="2"/>
      <c r="I119" s="68">
        <f t="shared" si="2"/>
        <v>0</v>
      </c>
    </row>
    <row r="120" spans="1:9" ht="93" customHeight="1" x14ac:dyDescent="0.25">
      <c r="A120" s="64" t="s">
        <v>103</v>
      </c>
      <c r="B120" s="65" t="s">
        <v>208</v>
      </c>
      <c r="C120" s="65"/>
      <c r="D120" s="65"/>
      <c r="E120" s="65"/>
      <c r="F120" s="66" t="s">
        <v>153</v>
      </c>
      <c r="G120" s="67">
        <v>211</v>
      </c>
      <c r="H120" s="2"/>
      <c r="I120" s="68">
        <f t="shared" si="2"/>
        <v>0</v>
      </c>
    </row>
    <row r="121" spans="1:9" ht="54" customHeight="1" x14ac:dyDescent="0.25">
      <c r="A121" s="64" t="s">
        <v>104</v>
      </c>
      <c r="B121" s="65" t="s">
        <v>209</v>
      </c>
      <c r="C121" s="65"/>
      <c r="D121" s="65"/>
      <c r="E121" s="65"/>
      <c r="F121" s="66" t="s">
        <v>2</v>
      </c>
      <c r="G121" s="67" t="s">
        <v>2</v>
      </c>
      <c r="H121" s="68"/>
      <c r="I121" s="68">
        <f>SUM(I104:I120)*0.1</f>
        <v>0</v>
      </c>
    </row>
    <row r="122" spans="1:9" x14ac:dyDescent="0.25">
      <c r="A122" s="74"/>
      <c r="B122" s="75" t="s">
        <v>106</v>
      </c>
      <c r="C122" s="75"/>
      <c r="D122" s="75"/>
      <c r="E122" s="75"/>
      <c r="F122" s="36"/>
      <c r="G122" s="37"/>
      <c r="H122" s="39" t="s">
        <v>65</v>
      </c>
      <c r="I122" s="39">
        <f>SUM(I104:I121)</f>
        <v>0</v>
      </c>
    </row>
    <row r="123" spans="1:9" x14ac:dyDescent="0.25">
      <c r="A123" s="74"/>
      <c r="B123" s="79"/>
      <c r="C123" s="79"/>
      <c r="D123" s="79"/>
      <c r="E123" s="79"/>
      <c r="F123" s="36"/>
      <c r="G123" s="37"/>
      <c r="H123" s="39"/>
      <c r="I123" s="39"/>
    </row>
    <row r="124" spans="1:9" x14ac:dyDescent="0.25">
      <c r="A124" s="74"/>
      <c r="B124" s="79"/>
      <c r="C124" s="79"/>
      <c r="D124" s="79"/>
      <c r="E124" s="79"/>
      <c r="F124" s="36"/>
      <c r="G124" s="37"/>
      <c r="H124" s="39"/>
      <c r="I124" s="39"/>
    </row>
    <row r="125" spans="1:9" x14ac:dyDescent="0.25">
      <c r="A125" s="49"/>
      <c r="B125" s="49"/>
      <c r="C125" s="49"/>
      <c r="D125" s="49"/>
      <c r="E125" s="49"/>
      <c r="F125" s="49"/>
      <c r="G125" s="49"/>
      <c r="H125" s="49"/>
      <c r="I125" s="50"/>
    </row>
    <row r="126" spans="1:9" x14ac:dyDescent="0.25">
      <c r="A126" s="49" t="s">
        <v>13</v>
      </c>
      <c r="B126" s="49"/>
      <c r="C126" s="49"/>
      <c r="D126" s="49"/>
      <c r="E126" s="49"/>
      <c r="F126" s="49"/>
      <c r="G126" s="49"/>
      <c r="H126" s="49"/>
      <c r="I126" s="51"/>
    </row>
    <row r="127" spans="1:9" ht="16.5" customHeight="1" x14ac:dyDescent="0.25">
      <c r="A127" s="52" t="s">
        <v>210</v>
      </c>
      <c r="B127" s="52"/>
      <c r="C127" s="52"/>
      <c r="D127" s="52"/>
      <c r="E127" s="52"/>
      <c r="F127" s="52"/>
      <c r="G127" s="52"/>
      <c r="H127" s="52"/>
      <c r="I127" s="33"/>
    </row>
    <row r="128" spans="1:9" ht="16.5" customHeight="1" x14ac:dyDescent="0.25">
      <c r="A128" s="75" t="s">
        <v>107</v>
      </c>
      <c r="B128" s="75"/>
      <c r="C128" s="75"/>
      <c r="D128" s="75"/>
      <c r="E128" s="75"/>
      <c r="F128" s="75"/>
      <c r="G128" s="75"/>
      <c r="H128" s="75"/>
      <c r="I128" s="33"/>
    </row>
    <row r="129" spans="1:9" ht="16.5" customHeight="1" x14ac:dyDescent="0.25">
      <c r="A129" s="79"/>
      <c r="B129" s="79"/>
      <c r="C129" s="79"/>
      <c r="D129" s="79"/>
      <c r="E129" s="79"/>
      <c r="F129" s="79"/>
      <c r="G129" s="79"/>
      <c r="H129" s="79"/>
      <c r="I129" s="33"/>
    </row>
    <row r="130" spans="1:9" ht="25.5" x14ac:dyDescent="0.25">
      <c r="A130" s="105"/>
      <c r="B130" s="60" t="s">
        <v>20</v>
      </c>
      <c r="C130" s="60"/>
      <c r="D130" s="60"/>
      <c r="E130" s="60"/>
      <c r="F130" s="61" t="s">
        <v>21</v>
      </c>
      <c r="G130" s="62" t="s">
        <v>22</v>
      </c>
      <c r="H130" s="63" t="s">
        <v>23</v>
      </c>
      <c r="I130" s="63" t="s">
        <v>24</v>
      </c>
    </row>
    <row r="131" spans="1:9" x14ac:dyDescent="0.25">
      <c r="A131" s="78"/>
      <c r="B131" s="106" t="s">
        <v>211</v>
      </c>
      <c r="C131" s="106"/>
      <c r="D131" s="106"/>
      <c r="E131" s="106"/>
      <c r="F131" s="66" t="s">
        <v>153</v>
      </c>
      <c r="G131" s="67">
        <v>138</v>
      </c>
      <c r="H131" s="2"/>
      <c r="I131" s="68">
        <f t="shared" ref="I131:I133" si="3">G131*H131</f>
        <v>0</v>
      </c>
    </row>
    <row r="132" spans="1:9" x14ac:dyDescent="0.25">
      <c r="A132" s="78"/>
      <c r="B132" s="106" t="s">
        <v>212</v>
      </c>
      <c r="C132" s="106"/>
      <c r="D132" s="106"/>
      <c r="E132" s="106"/>
      <c r="F132" s="66" t="s">
        <v>153</v>
      </c>
      <c r="G132" s="67">
        <v>30</v>
      </c>
      <c r="H132" s="2"/>
      <c r="I132" s="68">
        <f t="shared" si="3"/>
        <v>0</v>
      </c>
    </row>
    <row r="133" spans="1:9" x14ac:dyDescent="0.25">
      <c r="A133" s="74" t="s">
        <v>2</v>
      </c>
      <c r="B133" s="106" t="s">
        <v>213</v>
      </c>
      <c r="C133" s="106"/>
      <c r="D133" s="106"/>
      <c r="E133" s="106"/>
      <c r="F133" s="66" t="s">
        <v>26</v>
      </c>
      <c r="G133" s="67">
        <v>4</v>
      </c>
      <c r="H133" s="2"/>
      <c r="I133" s="68">
        <f t="shared" si="3"/>
        <v>0</v>
      </c>
    </row>
    <row r="134" spans="1:9" x14ac:dyDescent="0.25">
      <c r="A134" s="74"/>
      <c r="B134" s="106" t="s">
        <v>214</v>
      </c>
      <c r="C134" s="106"/>
      <c r="D134" s="106"/>
      <c r="E134" s="106"/>
      <c r="F134" s="66" t="s">
        <v>153</v>
      </c>
      <c r="G134" s="67">
        <v>6</v>
      </c>
      <c r="H134" s="2"/>
      <c r="I134" s="68">
        <f>G134*H134</f>
        <v>0</v>
      </c>
    </row>
    <row r="135" spans="1:9" x14ac:dyDescent="0.25">
      <c r="A135" s="49" t="s">
        <v>108</v>
      </c>
      <c r="B135" s="49"/>
      <c r="C135" s="49"/>
      <c r="D135" s="49"/>
      <c r="E135" s="49"/>
      <c r="F135" s="49"/>
      <c r="G135" s="49"/>
      <c r="H135" s="49"/>
      <c r="I135" s="50"/>
    </row>
    <row r="136" spans="1:9" ht="27" customHeight="1" x14ac:dyDescent="0.25">
      <c r="A136" s="75" t="s">
        <v>109</v>
      </c>
      <c r="B136" s="75"/>
      <c r="C136" s="75"/>
      <c r="D136" s="75"/>
      <c r="E136" s="75"/>
      <c r="F136" s="75"/>
      <c r="G136" s="75"/>
      <c r="H136" s="75"/>
      <c r="I136" s="33"/>
    </row>
    <row r="137" spans="1:9" ht="5.25" customHeight="1" x14ac:dyDescent="0.25">
      <c r="A137" s="79"/>
      <c r="B137" s="79"/>
      <c r="C137" s="79"/>
      <c r="D137" s="79"/>
      <c r="E137" s="79"/>
      <c r="F137" s="79"/>
      <c r="G137" s="79"/>
      <c r="H137" s="79"/>
      <c r="I137" s="79"/>
    </row>
    <row r="138" spans="1:9" ht="25.5" x14ac:dyDescent="0.25">
      <c r="A138" s="44"/>
      <c r="B138" s="60" t="s">
        <v>20</v>
      </c>
      <c r="C138" s="60"/>
      <c r="D138" s="60"/>
      <c r="E138" s="60"/>
      <c r="F138" s="61" t="s">
        <v>21</v>
      </c>
      <c r="G138" s="62" t="s">
        <v>22</v>
      </c>
      <c r="H138" s="63" t="s">
        <v>23</v>
      </c>
      <c r="I138" s="63" t="s">
        <v>24</v>
      </c>
    </row>
    <row r="139" spans="1:9" x14ac:dyDescent="0.25">
      <c r="A139" s="76" t="s">
        <v>2</v>
      </c>
      <c r="B139" s="106" t="s">
        <v>215</v>
      </c>
      <c r="C139" s="106"/>
      <c r="D139" s="106"/>
      <c r="E139" s="106"/>
      <c r="F139" s="66" t="s">
        <v>26</v>
      </c>
      <c r="G139" s="67">
        <v>1</v>
      </c>
      <c r="H139" s="2"/>
      <c r="I139" s="68">
        <f>G139*H139</f>
        <v>0</v>
      </c>
    </row>
    <row r="140" spans="1:9" x14ac:dyDescent="0.25">
      <c r="A140" s="76"/>
      <c r="B140" s="106" t="s">
        <v>216</v>
      </c>
      <c r="C140" s="106"/>
      <c r="D140" s="106"/>
      <c r="E140" s="106"/>
      <c r="F140" s="66" t="s">
        <v>26</v>
      </c>
      <c r="G140" s="67">
        <v>1</v>
      </c>
      <c r="H140" s="2"/>
      <c r="I140" s="68">
        <f t="shared" ref="I140:I150" si="4">G140*H140</f>
        <v>0</v>
      </c>
    </row>
    <row r="141" spans="1:9" x14ac:dyDescent="0.25">
      <c r="A141" s="76"/>
      <c r="B141" s="106" t="s">
        <v>217</v>
      </c>
      <c r="C141" s="106"/>
      <c r="D141" s="106"/>
      <c r="E141" s="106"/>
      <c r="F141" s="66" t="s">
        <v>26</v>
      </c>
      <c r="G141" s="67">
        <v>3</v>
      </c>
      <c r="H141" s="2"/>
      <c r="I141" s="68">
        <f t="shared" si="4"/>
        <v>0</v>
      </c>
    </row>
    <row r="142" spans="1:9" x14ac:dyDescent="0.25">
      <c r="A142" s="76"/>
      <c r="B142" s="106" t="s">
        <v>218</v>
      </c>
      <c r="C142" s="106"/>
      <c r="D142" s="106"/>
      <c r="E142" s="106"/>
      <c r="F142" s="66" t="s">
        <v>26</v>
      </c>
      <c r="G142" s="67">
        <v>1</v>
      </c>
      <c r="H142" s="2"/>
      <c r="I142" s="68">
        <f t="shared" si="4"/>
        <v>0</v>
      </c>
    </row>
    <row r="143" spans="1:9" x14ac:dyDescent="0.25">
      <c r="A143" s="76"/>
      <c r="B143" s="106" t="s">
        <v>219</v>
      </c>
      <c r="C143" s="106"/>
      <c r="D143" s="106"/>
      <c r="E143" s="106"/>
      <c r="F143" s="66" t="s">
        <v>26</v>
      </c>
      <c r="G143" s="67">
        <v>1</v>
      </c>
      <c r="H143" s="2"/>
      <c r="I143" s="68">
        <f t="shared" si="4"/>
        <v>0</v>
      </c>
    </row>
    <row r="144" spans="1:9" x14ac:dyDescent="0.25">
      <c r="A144" s="74"/>
      <c r="B144" s="97" t="s">
        <v>220</v>
      </c>
      <c r="C144" s="98"/>
      <c r="D144" s="98"/>
      <c r="E144" s="99"/>
      <c r="F144" s="66" t="s">
        <v>26</v>
      </c>
      <c r="G144" s="67">
        <v>2</v>
      </c>
      <c r="H144" s="2"/>
      <c r="I144" s="68">
        <f t="shared" si="4"/>
        <v>0</v>
      </c>
    </row>
    <row r="145" spans="1:9" x14ac:dyDescent="0.25">
      <c r="A145" s="74"/>
      <c r="B145" s="97" t="s">
        <v>221</v>
      </c>
      <c r="C145" s="98"/>
      <c r="D145" s="98"/>
      <c r="E145" s="99"/>
      <c r="F145" s="66" t="s">
        <v>26</v>
      </c>
      <c r="G145" s="67">
        <v>1</v>
      </c>
      <c r="H145" s="2"/>
      <c r="I145" s="68">
        <f t="shared" si="4"/>
        <v>0</v>
      </c>
    </row>
    <row r="146" spans="1:9" x14ac:dyDescent="0.25">
      <c r="A146" s="74"/>
      <c r="B146" s="97" t="s">
        <v>222</v>
      </c>
      <c r="C146" s="98"/>
      <c r="D146" s="98"/>
      <c r="E146" s="99"/>
      <c r="F146" s="66" t="s">
        <v>26</v>
      </c>
      <c r="G146" s="67">
        <v>1</v>
      </c>
      <c r="H146" s="2"/>
      <c r="I146" s="68">
        <f t="shared" si="4"/>
        <v>0</v>
      </c>
    </row>
    <row r="147" spans="1:9" x14ac:dyDescent="0.25">
      <c r="B147" s="106" t="s">
        <v>223</v>
      </c>
      <c r="C147" s="106"/>
      <c r="D147" s="106"/>
      <c r="E147" s="106"/>
      <c r="F147" s="66" t="s">
        <v>26</v>
      </c>
      <c r="G147" s="67">
        <v>1</v>
      </c>
      <c r="H147" s="2"/>
      <c r="I147" s="68">
        <f t="shared" si="4"/>
        <v>0</v>
      </c>
    </row>
    <row r="148" spans="1:9" ht="16.5" customHeight="1" x14ac:dyDescent="0.25">
      <c r="B148" s="106" t="s">
        <v>224</v>
      </c>
      <c r="C148" s="106"/>
      <c r="D148" s="106"/>
      <c r="E148" s="106"/>
      <c r="F148" s="66" t="s">
        <v>26</v>
      </c>
      <c r="G148" s="67">
        <v>1</v>
      </c>
      <c r="H148" s="2"/>
      <c r="I148" s="68">
        <f t="shared" si="4"/>
        <v>0</v>
      </c>
    </row>
    <row r="149" spans="1:9" x14ac:dyDescent="0.25">
      <c r="B149" s="106" t="s">
        <v>225</v>
      </c>
      <c r="C149" s="106"/>
      <c r="D149" s="106"/>
      <c r="E149" s="106"/>
      <c r="F149" s="66" t="s">
        <v>26</v>
      </c>
      <c r="G149" s="67">
        <v>2</v>
      </c>
      <c r="H149" s="2"/>
      <c r="I149" s="68">
        <f t="shared" si="4"/>
        <v>0</v>
      </c>
    </row>
    <row r="150" spans="1:9" x14ac:dyDescent="0.25">
      <c r="B150" s="106" t="s">
        <v>226</v>
      </c>
      <c r="C150" s="106"/>
      <c r="D150" s="106"/>
      <c r="E150" s="106"/>
      <c r="F150" s="66" t="s">
        <v>26</v>
      </c>
      <c r="G150" s="67">
        <v>1</v>
      </c>
      <c r="H150" s="2"/>
      <c r="I150" s="68">
        <f t="shared" si="4"/>
        <v>0</v>
      </c>
    </row>
    <row r="151" spans="1:9" x14ac:dyDescent="0.25">
      <c r="A151" s="23"/>
      <c r="B151" s="77"/>
      <c r="C151" s="77"/>
      <c r="D151" s="77"/>
      <c r="E151" s="77"/>
      <c r="F151" s="107"/>
      <c r="G151" s="108"/>
      <c r="H151" s="109"/>
      <c r="I151" s="109"/>
    </row>
    <row r="152" spans="1:9" x14ac:dyDescent="0.25">
      <c r="A152" s="49" t="s">
        <v>110</v>
      </c>
      <c r="B152" s="49"/>
      <c r="C152" s="49"/>
      <c r="D152" s="49"/>
      <c r="E152" s="49"/>
      <c r="F152" s="49"/>
      <c r="G152" s="49"/>
      <c r="H152" s="49"/>
      <c r="I152" s="50"/>
    </row>
    <row r="153" spans="1:9" ht="25.5" x14ac:dyDescent="0.25">
      <c r="A153" s="44"/>
      <c r="B153" s="60" t="s">
        <v>20</v>
      </c>
      <c r="C153" s="60"/>
      <c r="D153" s="60"/>
      <c r="E153" s="60"/>
      <c r="F153" s="61" t="s">
        <v>21</v>
      </c>
      <c r="G153" s="62" t="s">
        <v>22</v>
      </c>
      <c r="H153" s="63" t="s">
        <v>23</v>
      </c>
      <c r="I153" s="63" t="s">
        <v>24</v>
      </c>
    </row>
    <row r="154" spans="1:9" ht="41.25" customHeight="1" x14ac:dyDescent="0.25">
      <c r="A154" s="76"/>
      <c r="B154" s="65" t="s">
        <v>227</v>
      </c>
      <c r="C154" s="65"/>
      <c r="D154" s="65"/>
      <c r="E154" s="65"/>
      <c r="F154" s="66" t="s">
        <v>26</v>
      </c>
      <c r="G154" s="67">
        <v>2</v>
      </c>
      <c r="H154" s="2"/>
      <c r="I154" s="68">
        <f t="shared" ref="I154:I160" si="5">G154*H154</f>
        <v>0</v>
      </c>
    </row>
    <row r="155" spans="1:9" ht="41.25" customHeight="1" x14ac:dyDescent="0.25">
      <c r="A155" s="76"/>
      <c r="B155" s="65" t="s">
        <v>228</v>
      </c>
      <c r="C155" s="65"/>
      <c r="D155" s="65"/>
      <c r="E155" s="65"/>
      <c r="F155" s="66" t="s">
        <v>26</v>
      </c>
      <c r="G155" s="67">
        <v>2</v>
      </c>
      <c r="H155" s="2"/>
      <c r="I155" s="68">
        <f t="shared" si="5"/>
        <v>0</v>
      </c>
    </row>
    <row r="156" spans="1:9" ht="57" customHeight="1" x14ac:dyDescent="0.25">
      <c r="A156" s="76"/>
      <c r="B156" s="65" t="s">
        <v>229</v>
      </c>
      <c r="C156" s="65"/>
      <c r="D156" s="65"/>
      <c r="E156" s="65"/>
      <c r="F156" s="66" t="s">
        <v>26</v>
      </c>
      <c r="G156" s="67">
        <v>15</v>
      </c>
      <c r="H156" s="2"/>
      <c r="I156" s="68">
        <f t="shared" si="5"/>
        <v>0</v>
      </c>
    </row>
    <row r="157" spans="1:9" ht="57" customHeight="1" x14ac:dyDescent="0.25">
      <c r="A157" s="76"/>
      <c r="B157" s="65" t="s">
        <v>230</v>
      </c>
      <c r="C157" s="65"/>
      <c r="D157" s="65"/>
      <c r="E157" s="65"/>
      <c r="F157" s="66" t="s">
        <v>26</v>
      </c>
      <c r="G157" s="67">
        <v>15</v>
      </c>
      <c r="H157" s="2"/>
      <c r="I157" s="68">
        <f t="shared" si="5"/>
        <v>0</v>
      </c>
    </row>
    <row r="158" spans="1:9" ht="41.25" customHeight="1" x14ac:dyDescent="0.25">
      <c r="A158" s="76"/>
      <c r="B158" s="65" t="s">
        <v>231</v>
      </c>
      <c r="C158" s="65"/>
      <c r="D158" s="65"/>
      <c r="E158" s="65"/>
      <c r="F158" s="66" t="s">
        <v>26</v>
      </c>
      <c r="G158" s="67">
        <v>1</v>
      </c>
      <c r="H158" s="2"/>
      <c r="I158" s="68">
        <f t="shared" si="5"/>
        <v>0</v>
      </c>
    </row>
    <row r="159" spans="1:9" ht="54" customHeight="1" x14ac:dyDescent="0.25">
      <c r="A159" s="110"/>
      <c r="B159" s="65" t="s">
        <v>232</v>
      </c>
      <c r="C159" s="65"/>
      <c r="D159" s="65"/>
      <c r="E159" s="65"/>
      <c r="F159" s="66" t="s">
        <v>26</v>
      </c>
      <c r="G159" s="67">
        <v>1</v>
      </c>
      <c r="H159" s="2"/>
      <c r="I159" s="68">
        <f t="shared" si="5"/>
        <v>0</v>
      </c>
    </row>
    <row r="160" spans="1:9" ht="42" customHeight="1" x14ac:dyDescent="0.25">
      <c r="A160" s="76"/>
      <c r="B160" s="65" t="s">
        <v>233</v>
      </c>
      <c r="C160" s="65"/>
      <c r="D160" s="65"/>
      <c r="E160" s="65"/>
      <c r="F160" s="66" t="s">
        <v>26</v>
      </c>
      <c r="G160" s="67">
        <v>1</v>
      </c>
      <c r="H160" s="2"/>
      <c r="I160" s="68">
        <f t="shared" si="5"/>
        <v>0</v>
      </c>
    </row>
    <row r="161" spans="1:17" ht="14.25" customHeight="1" x14ac:dyDescent="0.25">
      <c r="A161" s="76"/>
      <c r="B161" s="111"/>
      <c r="C161" s="111"/>
      <c r="D161" s="111"/>
      <c r="E161" s="111"/>
      <c r="F161" s="107"/>
      <c r="G161" s="108"/>
      <c r="H161" s="109"/>
      <c r="I161" s="109"/>
    </row>
    <row r="162" spans="1:17" x14ac:dyDescent="0.25">
      <c r="A162" s="49" t="s">
        <v>111</v>
      </c>
      <c r="B162" s="49"/>
      <c r="C162" s="49"/>
      <c r="D162" s="49"/>
      <c r="E162" s="49"/>
      <c r="F162" s="49"/>
      <c r="G162" s="49"/>
      <c r="H162" s="49"/>
      <c r="I162" s="50"/>
    </row>
    <row r="163" spans="1:17" ht="30" customHeight="1" x14ac:dyDescent="0.25">
      <c r="A163" s="75" t="s">
        <v>112</v>
      </c>
      <c r="B163" s="75"/>
      <c r="C163" s="75"/>
      <c r="D163" s="75"/>
      <c r="E163" s="75"/>
      <c r="F163" s="75"/>
      <c r="G163" s="75"/>
      <c r="H163" s="75"/>
      <c r="I163" s="33"/>
    </row>
    <row r="164" spans="1:17" ht="12" customHeight="1" x14ac:dyDescent="0.25">
      <c r="A164" s="79"/>
      <c r="B164" s="79"/>
      <c r="C164" s="79"/>
      <c r="D164" s="79"/>
      <c r="E164" s="79"/>
      <c r="F164" s="79"/>
      <c r="G164" s="79"/>
      <c r="H164" s="79"/>
      <c r="I164" s="79"/>
    </row>
    <row r="165" spans="1:17" ht="25.5" x14ac:dyDescent="0.25">
      <c r="A165" s="44"/>
      <c r="B165" s="60" t="s">
        <v>20</v>
      </c>
      <c r="C165" s="60"/>
      <c r="D165" s="60"/>
      <c r="E165" s="60"/>
      <c r="F165" s="61" t="s">
        <v>21</v>
      </c>
      <c r="G165" s="62" t="s">
        <v>22</v>
      </c>
      <c r="H165" s="63" t="s">
        <v>23</v>
      </c>
      <c r="I165" s="63" t="s">
        <v>24</v>
      </c>
    </row>
    <row r="166" spans="1:17" ht="19.5" customHeight="1" x14ac:dyDescent="0.25">
      <c r="A166" s="76"/>
      <c r="B166" s="106" t="s">
        <v>127</v>
      </c>
      <c r="C166" s="106"/>
      <c r="D166" s="106"/>
      <c r="E166" s="106"/>
      <c r="F166" s="66" t="s">
        <v>26</v>
      </c>
      <c r="G166" s="112">
        <v>2</v>
      </c>
      <c r="H166" s="5"/>
      <c r="I166" s="113">
        <f>G166*H166</f>
        <v>0</v>
      </c>
    </row>
    <row r="167" spans="1:17" ht="9.75" customHeight="1" x14ac:dyDescent="0.25">
      <c r="A167" s="76"/>
      <c r="B167" s="111"/>
      <c r="C167" s="111"/>
      <c r="D167" s="111"/>
      <c r="E167" s="111"/>
      <c r="F167" s="107"/>
      <c r="G167" s="78"/>
      <c r="H167" s="114"/>
      <c r="I167" s="114"/>
    </row>
    <row r="168" spans="1:17" x14ac:dyDescent="0.25">
      <c r="A168" s="49" t="s">
        <v>113</v>
      </c>
      <c r="B168" s="49"/>
      <c r="C168" s="49"/>
      <c r="D168" s="49"/>
      <c r="E168" s="49"/>
      <c r="F168" s="49"/>
      <c r="G168" s="49"/>
      <c r="H168" s="49"/>
      <c r="I168" s="50"/>
    </row>
    <row r="169" spans="1:17" ht="20.25" customHeight="1" x14ac:dyDescent="0.25">
      <c r="A169" s="44"/>
      <c r="B169" s="60" t="s">
        <v>20</v>
      </c>
      <c r="C169" s="60"/>
      <c r="D169" s="60"/>
      <c r="E169" s="60"/>
      <c r="F169" s="61" t="s">
        <v>21</v>
      </c>
      <c r="G169" s="62" t="s">
        <v>22</v>
      </c>
      <c r="H169" s="63" t="s">
        <v>23</v>
      </c>
      <c r="I169" s="63" t="s">
        <v>24</v>
      </c>
    </row>
    <row r="170" spans="1:17" x14ac:dyDescent="0.25">
      <c r="A170" s="76"/>
      <c r="B170" s="106" t="s">
        <v>234</v>
      </c>
      <c r="C170" s="106"/>
      <c r="D170" s="106"/>
      <c r="E170" s="106"/>
      <c r="F170" s="66" t="s">
        <v>153</v>
      </c>
      <c r="G170" s="67">
        <v>211</v>
      </c>
      <c r="H170" s="2"/>
      <c r="I170" s="68">
        <f t="shared" ref="I170:I175" si="6">G170*H170</f>
        <v>0</v>
      </c>
      <c r="L170" s="18"/>
    </row>
    <row r="171" spans="1:17" x14ac:dyDescent="0.25">
      <c r="A171" s="76"/>
      <c r="B171" s="106" t="s">
        <v>235</v>
      </c>
      <c r="C171" s="106"/>
      <c r="D171" s="106"/>
      <c r="E171" s="106"/>
      <c r="F171" s="66" t="s">
        <v>26</v>
      </c>
      <c r="G171" s="67">
        <v>4</v>
      </c>
      <c r="H171" s="2"/>
      <c r="I171" s="68">
        <f t="shared" si="6"/>
        <v>0</v>
      </c>
    </row>
    <row r="172" spans="1:17" x14ac:dyDescent="0.25">
      <c r="A172" s="76"/>
      <c r="B172" s="106" t="s">
        <v>236</v>
      </c>
      <c r="C172" s="106"/>
      <c r="D172" s="106"/>
      <c r="E172" s="106"/>
      <c r="F172" s="66" t="s">
        <v>26</v>
      </c>
      <c r="G172" s="67">
        <v>4</v>
      </c>
      <c r="H172" s="2"/>
      <c r="I172" s="68">
        <f t="shared" si="6"/>
        <v>0</v>
      </c>
    </row>
    <row r="173" spans="1:17" x14ac:dyDescent="0.25">
      <c r="A173" s="76"/>
      <c r="B173" s="106" t="s">
        <v>237</v>
      </c>
      <c r="C173" s="106"/>
      <c r="D173" s="106"/>
      <c r="E173" s="106"/>
      <c r="F173" s="66" t="s">
        <v>26</v>
      </c>
      <c r="G173" s="67">
        <v>2</v>
      </c>
      <c r="H173" s="2"/>
      <c r="I173" s="68">
        <f t="shared" si="6"/>
        <v>0</v>
      </c>
    </row>
    <row r="174" spans="1:17" x14ac:dyDescent="0.25">
      <c r="A174" s="76"/>
      <c r="B174" s="106" t="s">
        <v>238</v>
      </c>
      <c r="C174" s="106"/>
      <c r="D174" s="106"/>
      <c r="E174" s="106"/>
      <c r="F174" s="66" t="s">
        <v>26</v>
      </c>
      <c r="G174" s="67">
        <v>2</v>
      </c>
      <c r="H174" s="2"/>
      <c r="I174" s="68">
        <f t="shared" si="6"/>
        <v>0</v>
      </c>
    </row>
    <row r="175" spans="1:17" x14ac:dyDescent="0.25">
      <c r="A175" s="74"/>
      <c r="B175" s="106" t="s">
        <v>239</v>
      </c>
      <c r="C175" s="106"/>
      <c r="D175" s="106"/>
      <c r="E175" s="106"/>
      <c r="F175" s="66" t="s">
        <v>26</v>
      </c>
      <c r="G175" s="67">
        <v>1</v>
      </c>
      <c r="H175" s="2"/>
      <c r="I175" s="68">
        <f t="shared" si="6"/>
        <v>0</v>
      </c>
    </row>
    <row r="176" spans="1:17" ht="54" customHeight="1" x14ac:dyDescent="0.25">
      <c r="A176" s="74"/>
      <c r="B176" s="65" t="s">
        <v>240</v>
      </c>
      <c r="C176" s="65"/>
      <c r="D176" s="65"/>
      <c r="E176" s="65"/>
      <c r="F176" s="66"/>
      <c r="G176" s="67"/>
      <c r="H176" s="68"/>
      <c r="I176" s="68">
        <f>SUM(I131:I174)*0.1</f>
        <v>0</v>
      </c>
      <c r="J176" s="42"/>
      <c r="K176" s="42"/>
      <c r="L176" s="42"/>
      <c r="M176" s="42"/>
      <c r="N176" s="42"/>
      <c r="O176" s="42"/>
      <c r="P176" s="42"/>
      <c r="Q176" s="42"/>
    </row>
    <row r="177" spans="1:17" x14ac:dyDescent="0.25">
      <c r="A177" s="74"/>
      <c r="B177" s="115" t="s">
        <v>114</v>
      </c>
      <c r="C177" s="115"/>
      <c r="D177" s="115"/>
      <c r="E177" s="115"/>
      <c r="F177" s="116"/>
      <c r="G177" s="117"/>
      <c r="H177" s="118" t="s">
        <v>65</v>
      </c>
      <c r="I177" s="118">
        <f>SUM(I131:I176)</f>
        <v>0</v>
      </c>
      <c r="J177" s="42"/>
      <c r="K177" s="42"/>
      <c r="L177" s="42"/>
      <c r="M177" s="42"/>
      <c r="N177" s="42"/>
      <c r="O177" s="42"/>
      <c r="P177" s="42"/>
      <c r="Q177" s="42"/>
    </row>
    <row r="178" spans="1:17" x14ac:dyDescent="0.25">
      <c r="A178" s="74"/>
      <c r="B178" s="79"/>
      <c r="C178" s="79"/>
      <c r="D178" s="79"/>
      <c r="E178" s="79"/>
      <c r="F178" s="36"/>
      <c r="G178" s="37"/>
      <c r="H178" s="39"/>
      <c r="I178" s="39"/>
      <c r="J178" s="42"/>
      <c r="K178" s="42"/>
      <c r="L178" s="42"/>
      <c r="M178" s="42"/>
      <c r="N178" s="42"/>
      <c r="O178" s="42"/>
      <c r="P178" s="42"/>
      <c r="Q178" s="42"/>
    </row>
    <row r="179" spans="1:17" x14ac:dyDescent="0.25">
      <c r="A179" s="74"/>
      <c r="B179" s="79"/>
      <c r="C179" s="79"/>
      <c r="D179" s="79"/>
      <c r="E179" s="79"/>
      <c r="F179" s="36"/>
      <c r="G179" s="37"/>
      <c r="H179" s="39"/>
      <c r="I179" s="39"/>
    </row>
    <row r="180" spans="1:17" x14ac:dyDescent="0.25">
      <c r="A180" s="49" t="s">
        <v>115</v>
      </c>
      <c r="B180" s="49"/>
      <c r="C180" s="49"/>
      <c r="D180" s="49"/>
      <c r="E180" s="49"/>
      <c r="F180" s="49"/>
      <c r="G180" s="49"/>
      <c r="H180" s="49"/>
      <c r="I180" s="39"/>
    </row>
    <row r="181" spans="1:17" x14ac:dyDescent="0.25">
      <c r="A181" s="49" t="s">
        <v>16</v>
      </c>
      <c r="B181" s="49"/>
      <c r="C181" s="49"/>
      <c r="D181" s="49"/>
      <c r="E181" s="49"/>
      <c r="F181" s="49"/>
      <c r="G181" s="49"/>
      <c r="H181" s="49"/>
      <c r="I181" s="39"/>
    </row>
    <row r="182" spans="1:17" x14ac:dyDescent="0.25">
      <c r="A182" s="74"/>
      <c r="B182" s="79"/>
      <c r="C182" s="79"/>
      <c r="D182" s="79"/>
      <c r="E182" s="79"/>
      <c r="F182" s="36"/>
      <c r="G182" s="37"/>
      <c r="H182" s="39"/>
      <c r="I182" s="39"/>
    </row>
    <row r="183" spans="1:17" ht="25.5" x14ac:dyDescent="0.25">
      <c r="A183" s="59" t="s">
        <v>19</v>
      </c>
      <c r="B183" s="60" t="s">
        <v>20</v>
      </c>
      <c r="C183" s="60"/>
      <c r="D183" s="60"/>
      <c r="E183" s="60"/>
      <c r="F183" s="61" t="s">
        <v>21</v>
      </c>
      <c r="G183" s="62" t="s">
        <v>22</v>
      </c>
      <c r="H183" s="63" t="s">
        <v>23</v>
      </c>
      <c r="I183" s="63" t="s">
        <v>24</v>
      </c>
    </row>
    <row r="184" spans="1:17" ht="54.75" customHeight="1" x14ac:dyDescent="0.2">
      <c r="A184" s="64" t="s">
        <v>27</v>
      </c>
      <c r="B184" s="119" t="s">
        <v>128</v>
      </c>
      <c r="C184" s="120"/>
      <c r="D184" s="120"/>
      <c r="E184" s="121"/>
      <c r="F184" s="122" t="s">
        <v>26</v>
      </c>
      <c r="G184" s="123">
        <v>2</v>
      </c>
      <c r="H184" s="6"/>
      <c r="I184" s="124">
        <f>G184*H184</f>
        <v>0</v>
      </c>
    </row>
    <row r="185" spans="1:17" ht="109.5" customHeight="1" x14ac:dyDescent="0.2">
      <c r="A185" s="64" t="s">
        <v>28</v>
      </c>
      <c r="B185" s="125" t="s">
        <v>118</v>
      </c>
      <c r="C185" s="126"/>
      <c r="D185" s="126"/>
      <c r="E185" s="127"/>
      <c r="F185" s="89" t="s">
        <v>26</v>
      </c>
      <c r="G185" s="128">
        <v>1</v>
      </c>
      <c r="H185" s="130">
        <v>0</v>
      </c>
      <c r="I185" s="124">
        <f>G185*H185</f>
        <v>0</v>
      </c>
    </row>
    <row r="186" spans="1:17" ht="103.5" customHeight="1" x14ac:dyDescent="0.2">
      <c r="A186" s="64" t="s">
        <v>29</v>
      </c>
      <c r="B186" s="125" t="s">
        <v>119</v>
      </c>
      <c r="C186" s="126"/>
      <c r="D186" s="126"/>
      <c r="E186" s="127"/>
      <c r="F186" s="89" t="s">
        <v>26</v>
      </c>
      <c r="G186" s="128">
        <v>6</v>
      </c>
      <c r="H186" s="130"/>
      <c r="I186" s="124">
        <f>G186*H186</f>
        <v>0</v>
      </c>
    </row>
    <row r="187" spans="1:17" ht="60" customHeight="1" x14ac:dyDescent="0.25">
      <c r="A187" s="64" t="s">
        <v>30</v>
      </c>
      <c r="B187" s="65" t="s">
        <v>241</v>
      </c>
      <c r="C187" s="65"/>
      <c r="D187" s="65"/>
      <c r="E187" s="65"/>
      <c r="F187" s="66"/>
      <c r="G187" s="67"/>
      <c r="H187" s="68"/>
      <c r="I187" s="68">
        <f>0.1*SUM(I184:I186)</f>
        <v>0</v>
      </c>
    </row>
    <row r="188" spans="1:17" x14ac:dyDescent="0.25">
      <c r="A188" s="74"/>
      <c r="B188" s="75" t="s">
        <v>120</v>
      </c>
      <c r="C188" s="75"/>
      <c r="D188" s="75"/>
      <c r="E188" s="75"/>
      <c r="F188" s="36"/>
      <c r="G188" s="37"/>
      <c r="H188" s="39" t="s">
        <v>65</v>
      </c>
      <c r="I188" s="39">
        <f>SUM(I184:I187)</f>
        <v>0</v>
      </c>
    </row>
    <row r="189" spans="1:17" x14ac:dyDescent="0.25">
      <c r="A189" s="74"/>
      <c r="B189" s="79"/>
      <c r="C189" s="79"/>
      <c r="D189" s="79"/>
      <c r="E189" s="79"/>
      <c r="F189" s="36"/>
      <c r="G189" s="37"/>
      <c r="H189" s="39"/>
      <c r="I189" s="39"/>
    </row>
    <row r="190" spans="1:17" x14ac:dyDescent="0.25">
      <c r="A190" s="74"/>
      <c r="B190" s="79"/>
      <c r="C190" s="79"/>
      <c r="D190" s="79"/>
      <c r="E190" s="79"/>
      <c r="F190" s="36"/>
      <c r="G190" s="37"/>
      <c r="H190" s="39"/>
      <c r="I190" s="39"/>
    </row>
    <row r="191" spans="1:17" x14ac:dyDescent="0.25">
      <c r="A191" s="74"/>
      <c r="B191" s="79"/>
      <c r="C191" s="79"/>
      <c r="D191" s="79"/>
      <c r="E191" s="79"/>
      <c r="F191" s="36"/>
      <c r="G191" s="37"/>
      <c r="H191" s="39"/>
      <c r="I191" s="39"/>
    </row>
    <row r="192" spans="1:17" ht="16.5" customHeight="1" x14ac:dyDescent="0.25">
      <c r="A192" s="74"/>
      <c r="B192" s="79"/>
      <c r="C192" s="79"/>
      <c r="D192" s="79"/>
      <c r="E192" s="79"/>
      <c r="F192" s="36"/>
      <c r="G192" s="37"/>
      <c r="H192" s="39"/>
      <c r="I192" s="39"/>
    </row>
    <row r="193" s="10" customFormat="1" ht="16.5" customHeight="1" x14ac:dyDescent="0.25"/>
    <row r="194" s="10" customFormat="1" ht="16.5" customHeight="1" x14ac:dyDescent="0.25"/>
    <row r="196" s="10" customFormat="1" ht="54.75" customHeight="1" x14ac:dyDescent="0.25"/>
    <row r="197" s="10" customFormat="1" ht="54" customHeight="1" x14ac:dyDescent="0.25"/>
    <row r="198" s="10" customFormat="1" ht="81" customHeight="1" x14ac:dyDescent="0.25"/>
    <row r="199" s="10" customFormat="1" ht="81" customHeight="1" x14ac:dyDescent="0.25"/>
    <row r="200" s="10" customFormat="1" ht="153.75" customHeight="1" x14ac:dyDescent="0.25"/>
  </sheetData>
  <sheetProtection algorithmName="SHA-512" hashValue="5z9PKd3JlL0v1ePvZOrZRg8TAEfEoX7oRQVxlC+OZ8T99ySNpXnR+x09r3xnf9p+JzQF4Nd5CwcRVOUEoU29CQ==" saltValue="D6zjzC1kZwAKRgnv68a2Eg==" spinCount="100000" sheet="1" objects="1" scenarios="1"/>
  <mergeCells count="145">
    <mergeCell ref="A2:B2"/>
    <mergeCell ref="C2:I2"/>
    <mergeCell ref="B78:E78"/>
    <mergeCell ref="A24:B24"/>
    <mergeCell ref="A26:B26"/>
    <mergeCell ref="A32:I32"/>
    <mergeCell ref="A35:C35"/>
    <mergeCell ref="A39:H39"/>
    <mergeCell ref="A40:H40"/>
    <mergeCell ref="A4:I4"/>
    <mergeCell ref="C6:G6"/>
    <mergeCell ref="C7:I7"/>
    <mergeCell ref="F15:G15"/>
    <mergeCell ref="A17:I17"/>
    <mergeCell ref="A20:B20"/>
    <mergeCell ref="B48:E48"/>
    <mergeCell ref="B49:E49"/>
    <mergeCell ref="B50:E50"/>
    <mergeCell ref="B51:E51"/>
    <mergeCell ref="B52:E52"/>
    <mergeCell ref="B53:E53"/>
    <mergeCell ref="A41:H41"/>
    <mergeCell ref="B43:E43"/>
    <mergeCell ref="B44:E44"/>
    <mergeCell ref="B45:E45"/>
    <mergeCell ref="B46:E46"/>
    <mergeCell ref="B47:E47"/>
    <mergeCell ref="B60:E60"/>
    <mergeCell ref="B61:E61"/>
    <mergeCell ref="B62:E62"/>
    <mergeCell ref="B63:E63"/>
    <mergeCell ref="B64:E64"/>
    <mergeCell ref="B65:E65"/>
    <mergeCell ref="B54:E54"/>
    <mergeCell ref="B55:E55"/>
    <mergeCell ref="B56:E56"/>
    <mergeCell ref="B57:E57"/>
    <mergeCell ref="B58:E58"/>
    <mergeCell ref="B59:E59"/>
    <mergeCell ref="B72:E72"/>
    <mergeCell ref="B73:E73"/>
    <mergeCell ref="B74:E74"/>
    <mergeCell ref="B75:E75"/>
    <mergeCell ref="B76:E76"/>
    <mergeCell ref="B77:E77"/>
    <mergeCell ref="B66:E66"/>
    <mergeCell ref="B67:E67"/>
    <mergeCell ref="B68:E68"/>
    <mergeCell ref="B69:E69"/>
    <mergeCell ref="B70:E70"/>
    <mergeCell ref="B71:E71"/>
    <mergeCell ref="B87:E87"/>
    <mergeCell ref="B88:E88"/>
    <mergeCell ref="B89:E89"/>
    <mergeCell ref="B90:E90"/>
    <mergeCell ref="B91:E91"/>
    <mergeCell ref="B92:E92"/>
    <mergeCell ref="B79:E79"/>
    <mergeCell ref="B80:E80"/>
    <mergeCell ref="B81:E81"/>
    <mergeCell ref="A84:H84"/>
    <mergeCell ref="B85:E85"/>
    <mergeCell ref="B86:E86"/>
    <mergeCell ref="A101:H101"/>
    <mergeCell ref="B103:E103"/>
    <mergeCell ref="B104:E104"/>
    <mergeCell ref="B105:E105"/>
    <mergeCell ref="B106:E106"/>
    <mergeCell ref="B93:E93"/>
    <mergeCell ref="B94:E94"/>
    <mergeCell ref="B95:E95"/>
    <mergeCell ref="B96:E96"/>
    <mergeCell ref="B97:E97"/>
    <mergeCell ref="A100:H100"/>
    <mergeCell ref="B113:E113"/>
    <mergeCell ref="B114:E114"/>
    <mergeCell ref="B115:E115"/>
    <mergeCell ref="B116:E116"/>
    <mergeCell ref="B117:E117"/>
    <mergeCell ref="B118:E118"/>
    <mergeCell ref="B107:E107"/>
    <mergeCell ref="B108:E108"/>
    <mergeCell ref="B109:E109"/>
    <mergeCell ref="B110:E110"/>
    <mergeCell ref="B111:E111"/>
    <mergeCell ref="B112:E112"/>
    <mergeCell ref="A127:H127"/>
    <mergeCell ref="A128:H128"/>
    <mergeCell ref="B130:E130"/>
    <mergeCell ref="B131:E131"/>
    <mergeCell ref="B132:E132"/>
    <mergeCell ref="B133:E133"/>
    <mergeCell ref="B119:E119"/>
    <mergeCell ref="B120:E120"/>
    <mergeCell ref="B121:E121"/>
    <mergeCell ref="B122:E122"/>
    <mergeCell ref="A125:H125"/>
    <mergeCell ref="A126:H126"/>
    <mergeCell ref="B140:E140"/>
    <mergeCell ref="B141:E141"/>
    <mergeCell ref="B142:E142"/>
    <mergeCell ref="B143:E143"/>
    <mergeCell ref="B144:E144"/>
    <mergeCell ref="B145:E145"/>
    <mergeCell ref="B134:E134"/>
    <mergeCell ref="A135:H135"/>
    <mergeCell ref="A136:H136"/>
    <mergeCell ref="B138:E138"/>
    <mergeCell ref="B139:E139"/>
    <mergeCell ref="B153:E153"/>
    <mergeCell ref="B154:E154"/>
    <mergeCell ref="B155:E155"/>
    <mergeCell ref="B156:E156"/>
    <mergeCell ref="B157:E157"/>
    <mergeCell ref="B158:E158"/>
    <mergeCell ref="B146:E146"/>
    <mergeCell ref="B147:E147"/>
    <mergeCell ref="B148:E148"/>
    <mergeCell ref="B149:E149"/>
    <mergeCell ref="B150:E150"/>
    <mergeCell ref="A152:H152"/>
    <mergeCell ref="A168:H168"/>
    <mergeCell ref="B169:E169"/>
    <mergeCell ref="B170:E170"/>
    <mergeCell ref="B171:E171"/>
    <mergeCell ref="B172:E172"/>
    <mergeCell ref="B173:E173"/>
    <mergeCell ref="B159:E159"/>
    <mergeCell ref="B160:E160"/>
    <mergeCell ref="A162:H162"/>
    <mergeCell ref="A163:H163"/>
    <mergeCell ref="B165:E165"/>
    <mergeCell ref="B166:E166"/>
    <mergeCell ref="B183:E183"/>
    <mergeCell ref="B184:E184"/>
    <mergeCell ref="B185:E185"/>
    <mergeCell ref="B186:E186"/>
    <mergeCell ref="B187:E187"/>
    <mergeCell ref="B188:E188"/>
    <mergeCell ref="B174:E174"/>
    <mergeCell ref="B175:E175"/>
    <mergeCell ref="B176:E176"/>
    <mergeCell ref="B177:E177"/>
    <mergeCell ref="A180:H180"/>
    <mergeCell ref="A181:H181"/>
  </mergeCells>
  <phoneticPr fontId="17" type="noConversion"/>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96"/>
  <sheetViews>
    <sheetView topLeftCell="A167" zoomScaleNormal="100" workbookViewId="0">
      <selection activeCell="O182" sqref="O182"/>
    </sheetView>
  </sheetViews>
  <sheetFormatPr defaultRowHeight="16.5" x14ac:dyDescent="0.25"/>
  <cols>
    <col min="1" max="1" width="7.85546875" style="10" bestFit="1" customWidth="1"/>
    <col min="2" max="4" width="11.140625" style="10" customWidth="1"/>
    <col min="5" max="5" width="7.7109375" style="10" customWidth="1"/>
    <col min="6" max="6" width="5.5703125" style="10" customWidth="1"/>
    <col min="7" max="7" width="8.42578125" style="10" customWidth="1"/>
    <col min="8" max="8" width="8.5703125" style="10" customWidth="1"/>
    <col min="9" max="9" width="11.140625" style="10" customWidth="1"/>
    <col min="10" max="10" width="9.140625" style="10"/>
    <col min="11" max="11" width="10.28515625" style="10" bestFit="1" customWidth="1"/>
    <col min="12" max="16384" width="9.140625" style="10"/>
  </cols>
  <sheetData>
    <row r="1" spans="1:9" x14ac:dyDescent="0.25">
      <c r="A1" s="11"/>
      <c r="B1" s="11"/>
      <c r="C1" s="12"/>
      <c r="D1" s="12"/>
      <c r="E1" s="12"/>
      <c r="F1" s="12"/>
      <c r="G1" s="12"/>
      <c r="H1" s="12"/>
      <c r="I1" s="12"/>
    </row>
    <row r="3" spans="1:9" ht="18" x14ac:dyDescent="0.25">
      <c r="A3" s="13" t="s">
        <v>4</v>
      </c>
      <c r="B3" s="13"/>
      <c r="C3" s="13"/>
      <c r="D3" s="13"/>
      <c r="E3" s="13"/>
      <c r="F3" s="13"/>
      <c r="G3" s="13"/>
      <c r="H3" s="13"/>
      <c r="I3" s="13"/>
    </row>
    <row r="4" spans="1:9" x14ac:dyDescent="0.25">
      <c r="A4" s="14" t="s">
        <v>2</v>
      </c>
      <c r="F4" s="15"/>
      <c r="G4" s="16"/>
      <c r="H4" s="17"/>
      <c r="I4" s="18"/>
    </row>
    <row r="5" spans="1:9" ht="25.5" customHeight="1" x14ac:dyDescent="0.25">
      <c r="A5" s="19"/>
      <c r="C5" s="20" t="s">
        <v>129</v>
      </c>
      <c r="D5" s="20"/>
      <c r="E5" s="20"/>
      <c r="F5" s="20"/>
      <c r="G5" s="20"/>
      <c r="H5" s="21" t="s">
        <v>5</v>
      </c>
      <c r="I5" s="22">
        <f>I27+I37</f>
        <v>3850</v>
      </c>
    </row>
    <row r="6" spans="1:9" x14ac:dyDescent="0.25">
      <c r="A6" s="23"/>
      <c r="C6" s="24"/>
      <c r="D6" s="24"/>
      <c r="E6" s="24"/>
      <c r="F6" s="24"/>
      <c r="G6" s="24"/>
      <c r="H6" s="24"/>
      <c r="I6" s="24"/>
    </row>
    <row r="7" spans="1:9" x14ac:dyDescent="0.25">
      <c r="A7" s="14"/>
      <c r="E7" s="9"/>
      <c r="F7" s="16"/>
      <c r="G7" s="17"/>
      <c r="H7" s="21"/>
      <c r="I7" s="22"/>
    </row>
    <row r="8" spans="1:9" x14ac:dyDescent="0.25">
      <c r="A8" s="23"/>
      <c r="E8" s="9"/>
      <c r="F8" s="16"/>
      <c r="G8" s="17"/>
      <c r="H8" s="18"/>
      <c r="I8" s="25"/>
    </row>
    <row r="9" spans="1:9" x14ac:dyDescent="0.25">
      <c r="E9" s="9"/>
      <c r="F9" s="16"/>
      <c r="G9" s="14" t="s">
        <v>6</v>
      </c>
      <c r="H9" s="18"/>
      <c r="I9" s="22">
        <f>SUM(I5:I7)</f>
        <v>3850</v>
      </c>
    </row>
    <row r="10" spans="1:9" x14ac:dyDescent="0.25">
      <c r="A10" s="14"/>
      <c r="E10" s="9"/>
      <c r="F10" s="16"/>
      <c r="G10" s="17"/>
      <c r="H10" s="18"/>
      <c r="I10" s="22"/>
    </row>
    <row r="11" spans="1:9" x14ac:dyDescent="0.25">
      <c r="A11" s="26"/>
      <c r="B11" s="27"/>
      <c r="C11" s="27"/>
      <c r="D11" s="27"/>
      <c r="E11" s="28"/>
      <c r="F11" s="29"/>
      <c r="G11" s="30"/>
      <c r="H11" s="25"/>
      <c r="I11" s="25"/>
    </row>
    <row r="12" spans="1:9" ht="26.25" customHeight="1" x14ac:dyDescent="0.25">
      <c r="A12" s="23"/>
      <c r="F12" s="16"/>
      <c r="G12" s="9" t="s">
        <v>7</v>
      </c>
      <c r="H12" s="21" t="s">
        <v>5</v>
      </c>
      <c r="I12" s="18">
        <f>SUM(I9)*0.22</f>
        <v>847</v>
      </c>
    </row>
    <row r="13" spans="1:9" x14ac:dyDescent="0.25">
      <c r="A13" s="23"/>
      <c r="E13" s="9"/>
      <c r="F13" s="16"/>
      <c r="G13" s="17"/>
      <c r="H13" s="31"/>
      <c r="I13" s="25"/>
    </row>
    <row r="14" spans="1:9" x14ac:dyDescent="0.25">
      <c r="E14" s="23" t="s">
        <v>2</v>
      </c>
      <c r="F14" s="32" t="s">
        <v>8</v>
      </c>
      <c r="G14" s="32"/>
      <c r="H14" s="21" t="s">
        <v>5</v>
      </c>
      <c r="I14" s="18">
        <f>SUM(I9:I12)</f>
        <v>4697</v>
      </c>
    </row>
    <row r="15" spans="1:9" x14ac:dyDescent="0.25">
      <c r="A15" s="23"/>
      <c r="E15" s="33"/>
      <c r="F15" s="16"/>
      <c r="G15" s="17"/>
      <c r="H15" s="18"/>
      <c r="I15" s="18"/>
    </row>
    <row r="16" spans="1:9" ht="18.75" customHeight="1" x14ac:dyDescent="0.25">
      <c r="A16" s="13" t="s">
        <v>9</v>
      </c>
      <c r="B16" s="13"/>
      <c r="C16" s="13"/>
      <c r="D16" s="13"/>
      <c r="E16" s="13"/>
      <c r="F16" s="13"/>
      <c r="G16" s="13"/>
      <c r="H16" s="13"/>
      <c r="I16" s="13"/>
    </row>
    <row r="17" spans="1:9" x14ac:dyDescent="0.25">
      <c r="A17" s="23"/>
      <c r="E17" s="15"/>
      <c r="F17" s="16"/>
      <c r="G17" s="17"/>
      <c r="H17" s="18"/>
      <c r="I17" s="18"/>
    </row>
    <row r="18" spans="1:9" x14ac:dyDescent="0.25">
      <c r="A18" s="23"/>
      <c r="E18" s="15"/>
      <c r="F18" s="16"/>
      <c r="G18" s="17"/>
      <c r="H18" s="18"/>
      <c r="I18" s="18"/>
    </row>
    <row r="19" spans="1:9" x14ac:dyDescent="0.25">
      <c r="A19" s="34" t="s">
        <v>10</v>
      </c>
      <c r="B19" s="34"/>
      <c r="C19" s="35"/>
      <c r="D19" s="35"/>
      <c r="E19" s="33"/>
      <c r="F19" s="36"/>
      <c r="G19" s="37"/>
      <c r="H19" s="38" t="s">
        <v>5</v>
      </c>
      <c r="I19" s="39">
        <f>I80</f>
        <v>3850</v>
      </c>
    </row>
    <row r="20" spans="1:9" x14ac:dyDescent="0.25">
      <c r="A20" s="23"/>
      <c r="E20" s="15"/>
      <c r="F20" s="16"/>
      <c r="G20" s="17"/>
      <c r="H20" s="18"/>
      <c r="I20" s="18"/>
    </row>
    <row r="21" spans="1:9" x14ac:dyDescent="0.25">
      <c r="A21" s="40" t="s">
        <v>11</v>
      </c>
      <c r="B21" s="40"/>
      <c r="E21" s="15"/>
      <c r="F21" s="16"/>
      <c r="G21" s="17"/>
      <c r="H21" s="38" t="s">
        <v>5</v>
      </c>
      <c r="I21" s="39">
        <f>I95</f>
        <v>0</v>
      </c>
    </row>
    <row r="22" spans="1:9" x14ac:dyDescent="0.25">
      <c r="A22" s="23"/>
      <c r="E22" s="15"/>
      <c r="F22" s="16"/>
      <c r="G22" s="17"/>
      <c r="H22" s="18"/>
      <c r="I22" s="18"/>
    </row>
    <row r="23" spans="1:9" x14ac:dyDescent="0.25">
      <c r="A23" s="34" t="s">
        <v>122</v>
      </c>
      <c r="B23" s="34"/>
      <c r="C23" s="35"/>
      <c r="D23" s="35"/>
      <c r="E23" s="33"/>
      <c r="F23" s="36"/>
      <c r="G23" s="37"/>
      <c r="H23" s="38" t="s">
        <v>5</v>
      </c>
      <c r="I23" s="39">
        <f>I120</f>
        <v>0</v>
      </c>
    </row>
    <row r="24" spans="1:9" x14ac:dyDescent="0.25">
      <c r="A24" s="40"/>
      <c r="B24" s="40"/>
      <c r="C24" s="40"/>
      <c r="D24" s="40"/>
      <c r="E24" s="15"/>
      <c r="F24" s="16"/>
      <c r="G24" s="17"/>
      <c r="H24" s="18"/>
      <c r="I24" s="18"/>
    </row>
    <row r="25" spans="1:9" x14ac:dyDescent="0.25">
      <c r="A25" s="34" t="s">
        <v>123</v>
      </c>
      <c r="B25" s="34"/>
      <c r="C25" s="35"/>
      <c r="D25" s="35"/>
      <c r="E25" s="33"/>
      <c r="F25" s="36"/>
      <c r="G25" s="37"/>
      <c r="H25" s="38" t="s">
        <v>5</v>
      </c>
      <c r="I25" s="39">
        <f>I172</f>
        <v>0</v>
      </c>
    </row>
    <row r="26" spans="1:9" x14ac:dyDescent="0.25">
      <c r="A26" s="26"/>
      <c r="B26" s="27"/>
      <c r="C26" s="27"/>
      <c r="D26" s="27"/>
      <c r="E26" s="41"/>
      <c r="F26" s="29"/>
      <c r="G26" s="30"/>
      <c r="H26" s="25"/>
      <c r="I26" s="25"/>
    </row>
    <row r="27" spans="1:9" x14ac:dyDescent="0.25">
      <c r="A27" s="40" t="s">
        <v>14</v>
      </c>
      <c r="B27" s="42"/>
      <c r="C27" s="42"/>
      <c r="D27" s="42"/>
      <c r="E27" s="33"/>
      <c r="F27" s="36"/>
      <c r="G27" s="37"/>
      <c r="H27" s="38" t="s">
        <v>5</v>
      </c>
      <c r="I27" s="39">
        <f>SUM(I19:I26)</f>
        <v>3850</v>
      </c>
    </row>
    <row r="28" spans="1:9" x14ac:dyDescent="0.25">
      <c r="A28" s="40"/>
      <c r="B28" s="42"/>
      <c r="C28" s="42"/>
      <c r="D28" s="42"/>
      <c r="E28" s="33"/>
      <c r="F28" s="36"/>
      <c r="G28" s="37"/>
      <c r="H28" s="38"/>
      <c r="I28" s="39"/>
    </row>
    <row r="29" spans="1:9" x14ac:dyDescent="0.25">
      <c r="A29" s="23"/>
      <c r="E29" s="15"/>
      <c r="F29" s="16"/>
      <c r="G29" s="17"/>
      <c r="H29" s="18"/>
      <c r="I29" s="18"/>
    </row>
    <row r="30" spans="1:9" x14ac:dyDescent="0.25">
      <c r="A30" s="43"/>
      <c r="B30" s="44"/>
      <c r="C30" s="44"/>
      <c r="D30" s="44"/>
      <c r="E30" s="45"/>
      <c r="F30" s="46"/>
      <c r="G30" s="47"/>
      <c r="H30" s="48"/>
      <c r="I30" s="48"/>
    </row>
    <row r="31" spans="1:9" x14ac:dyDescent="0.25">
      <c r="A31" s="43"/>
      <c r="B31" s="44"/>
      <c r="C31" s="44"/>
      <c r="D31" s="44"/>
      <c r="E31" s="45"/>
      <c r="F31" s="46"/>
      <c r="G31" s="47"/>
      <c r="H31" s="48"/>
      <c r="I31" s="48"/>
    </row>
    <row r="32" spans="1:9" ht="18" x14ac:dyDescent="0.25">
      <c r="A32" s="13" t="s">
        <v>15</v>
      </c>
      <c r="B32" s="13"/>
      <c r="C32" s="13"/>
      <c r="D32" s="13"/>
      <c r="E32" s="13"/>
      <c r="F32" s="13"/>
      <c r="G32" s="13"/>
      <c r="H32" s="13"/>
      <c r="I32" s="13"/>
    </row>
    <row r="33" spans="1:9" x14ac:dyDescent="0.25">
      <c r="A33" s="23"/>
      <c r="E33" s="15"/>
      <c r="F33" s="16"/>
      <c r="G33" s="17"/>
      <c r="H33" s="18"/>
      <c r="I33" s="18"/>
    </row>
    <row r="34" spans="1:9" x14ac:dyDescent="0.25">
      <c r="A34" s="23"/>
      <c r="E34" s="15"/>
      <c r="F34" s="16"/>
      <c r="G34" s="17"/>
      <c r="H34" s="18"/>
      <c r="I34" s="18"/>
    </row>
    <row r="35" spans="1:9" x14ac:dyDescent="0.25">
      <c r="A35" s="34" t="s">
        <v>16</v>
      </c>
      <c r="B35" s="34"/>
      <c r="C35" s="34"/>
      <c r="D35" s="35"/>
      <c r="E35" s="33"/>
      <c r="F35" s="36"/>
      <c r="G35" s="37"/>
      <c r="H35" s="38" t="s">
        <v>5</v>
      </c>
      <c r="I35" s="39">
        <f>I186</f>
        <v>0</v>
      </c>
    </row>
    <row r="36" spans="1:9" x14ac:dyDescent="0.25">
      <c r="A36" s="26"/>
      <c r="B36" s="27"/>
      <c r="C36" s="27"/>
      <c r="D36" s="27"/>
      <c r="E36" s="41"/>
      <c r="F36" s="29"/>
      <c r="G36" s="30"/>
      <c r="H36" s="25"/>
      <c r="I36" s="25"/>
    </row>
    <row r="37" spans="1:9" x14ac:dyDescent="0.25">
      <c r="A37" s="40" t="s">
        <v>14</v>
      </c>
      <c r="B37" s="42"/>
      <c r="C37" s="42"/>
      <c r="D37" s="42"/>
      <c r="E37" s="33"/>
      <c r="F37" s="36"/>
      <c r="G37" s="37"/>
      <c r="H37" s="38" t="s">
        <v>5</v>
      </c>
      <c r="I37" s="39">
        <f>SUM(I35:I36)</f>
        <v>0</v>
      </c>
    </row>
    <row r="38" spans="1:9" x14ac:dyDescent="0.25">
      <c r="A38" s="49"/>
      <c r="B38" s="49"/>
      <c r="C38" s="49"/>
      <c r="D38" s="49"/>
      <c r="E38" s="49"/>
      <c r="F38" s="49"/>
      <c r="G38" s="49"/>
      <c r="H38" s="49"/>
      <c r="I38" s="50"/>
    </row>
    <row r="39" spans="1:9" x14ac:dyDescent="0.25">
      <c r="A39" s="49" t="s">
        <v>10</v>
      </c>
      <c r="B39" s="49"/>
      <c r="C39" s="49"/>
      <c r="D39" s="49"/>
      <c r="E39" s="49"/>
      <c r="F39" s="49"/>
      <c r="G39" s="49"/>
      <c r="H39" s="49"/>
      <c r="I39" s="51"/>
    </row>
    <row r="40" spans="1:9" x14ac:dyDescent="0.25">
      <c r="A40" s="52" t="s">
        <v>17</v>
      </c>
      <c r="B40" s="52"/>
      <c r="C40" s="52"/>
      <c r="D40" s="52"/>
      <c r="E40" s="52"/>
      <c r="F40" s="52"/>
      <c r="G40" s="52"/>
      <c r="H40" s="52"/>
      <c r="I40" s="51"/>
    </row>
    <row r="41" spans="1:9" x14ac:dyDescent="0.25">
      <c r="A41" s="53" t="s">
        <v>18</v>
      </c>
      <c r="B41" s="54"/>
      <c r="C41" s="54"/>
      <c r="D41" s="54"/>
      <c r="E41" s="55"/>
      <c r="F41" s="56"/>
      <c r="G41" s="57"/>
      <c r="H41" s="58"/>
      <c r="I41" s="58"/>
    </row>
    <row r="42" spans="1:9" ht="25.5" x14ac:dyDescent="0.25">
      <c r="A42" s="59" t="s">
        <v>19</v>
      </c>
      <c r="B42" s="60" t="s">
        <v>20</v>
      </c>
      <c r="C42" s="60"/>
      <c r="D42" s="60"/>
      <c r="E42" s="60"/>
      <c r="F42" s="61" t="s">
        <v>21</v>
      </c>
      <c r="G42" s="62" t="s">
        <v>22</v>
      </c>
      <c r="H42" s="63" t="s">
        <v>23</v>
      </c>
      <c r="I42" s="63" t="s">
        <v>24</v>
      </c>
    </row>
    <row r="43" spans="1:9" ht="52.5" customHeight="1" x14ac:dyDescent="0.25">
      <c r="A43" s="64" t="s">
        <v>25</v>
      </c>
      <c r="B43" s="65" t="s">
        <v>151</v>
      </c>
      <c r="C43" s="65"/>
      <c r="D43" s="65"/>
      <c r="E43" s="65"/>
      <c r="F43" s="66" t="s">
        <v>26</v>
      </c>
      <c r="G43" s="67">
        <v>1</v>
      </c>
      <c r="H43" s="68">
        <v>500</v>
      </c>
      <c r="I43" s="68">
        <f>G43*H43</f>
        <v>500</v>
      </c>
    </row>
    <row r="44" spans="1:9" ht="94.5" customHeight="1" x14ac:dyDescent="0.25">
      <c r="A44" s="64" t="s">
        <v>27</v>
      </c>
      <c r="B44" s="65" t="s">
        <v>152</v>
      </c>
      <c r="C44" s="65"/>
      <c r="D44" s="65"/>
      <c r="E44" s="65"/>
      <c r="F44" s="66" t="s">
        <v>153</v>
      </c>
      <c r="G44" s="67">
        <v>136</v>
      </c>
      <c r="H44" s="2"/>
      <c r="I44" s="68">
        <f t="shared" ref="I44:I78" si="0">G44*H44</f>
        <v>0</v>
      </c>
    </row>
    <row r="45" spans="1:9" ht="78" customHeight="1" x14ac:dyDescent="0.25">
      <c r="A45" s="64" t="s">
        <v>28</v>
      </c>
      <c r="B45" s="65" t="s">
        <v>154</v>
      </c>
      <c r="C45" s="65"/>
      <c r="D45" s="65"/>
      <c r="E45" s="65"/>
      <c r="F45" s="66" t="s">
        <v>153</v>
      </c>
      <c r="G45" s="67">
        <v>136</v>
      </c>
      <c r="H45" s="2"/>
      <c r="I45" s="68">
        <f t="shared" si="0"/>
        <v>0</v>
      </c>
    </row>
    <row r="46" spans="1:9" ht="105" customHeight="1" x14ac:dyDescent="0.25">
      <c r="A46" s="64" t="s">
        <v>29</v>
      </c>
      <c r="B46" s="65" t="s">
        <v>242</v>
      </c>
      <c r="C46" s="65"/>
      <c r="D46" s="65"/>
      <c r="E46" s="65"/>
      <c r="F46" s="66" t="s">
        <v>153</v>
      </c>
      <c r="G46" s="67">
        <v>136</v>
      </c>
      <c r="H46" s="2"/>
      <c r="I46" s="68">
        <f t="shared" si="0"/>
        <v>0</v>
      </c>
    </row>
    <row r="47" spans="1:9" ht="52.5" customHeight="1" x14ac:dyDescent="0.25">
      <c r="A47" s="64" t="s">
        <v>30</v>
      </c>
      <c r="B47" s="65" t="s">
        <v>156</v>
      </c>
      <c r="C47" s="65"/>
      <c r="D47" s="65"/>
      <c r="E47" s="65"/>
      <c r="F47" s="66" t="s">
        <v>26</v>
      </c>
      <c r="G47" s="67">
        <v>1</v>
      </c>
      <c r="H47" s="68">
        <v>1000</v>
      </c>
      <c r="I47" s="68">
        <f t="shared" si="0"/>
        <v>1000</v>
      </c>
    </row>
    <row r="48" spans="1:9" ht="100.5" customHeight="1" x14ac:dyDescent="0.25">
      <c r="A48" s="64" t="s">
        <v>31</v>
      </c>
      <c r="B48" s="65" t="s">
        <v>157</v>
      </c>
      <c r="C48" s="65"/>
      <c r="D48" s="65"/>
      <c r="E48" s="65"/>
      <c r="F48" s="66" t="s">
        <v>26</v>
      </c>
      <c r="G48" s="67">
        <v>1</v>
      </c>
      <c r="H48" s="68">
        <v>2000</v>
      </c>
      <c r="I48" s="68">
        <f t="shared" si="0"/>
        <v>2000</v>
      </c>
    </row>
    <row r="49" spans="1:11" ht="39" customHeight="1" x14ac:dyDescent="0.25">
      <c r="A49" s="64" t="s">
        <v>32</v>
      </c>
      <c r="B49" s="65" t="s">
        <v>158</v>
      </c>
      <c r="C49" s="65"/>
      <c r="D49" s="65"/>
      <c r="E49" s="65"/>
      <c r="F49" s="66" t="s">
        <v>26</v>
      </c>
      <c r="G49" s="67">
        <v>1</v>
      </c>
      <c r="H49" s="2"/>
      <c r="I49" s="68">
        <f t="shared" si="0"/>
        <v>0</v>
      </c>
      <c r="J49" s="9"/>
      <c r="K49" s="9"/>
    </row>
    <row r="50" spans="1:11" ht="57" customHeight="1" x14ac:dyDescent="0.25">
      <c r="A50" s="64" t="s">
        <v>33</v>
      </c>
      <c r="B50" s="65" t="s">
        <v>159</v>
      </c>
      <c r="C50" s="65"/>
      <c r="D50" s="65"/>
      <c r="E50" s="65"/>
      <c r="F50" s="66" t="s">
        <v>160</v>
      </c>
      <c r="G50" s="67">
        <v>0.5</v>
      </c>
      <c r="H50" s="2"/>
      <c r="I50" s="68">
        <f t="shared" si="0"/>
        <v>0</v>
      </c>
    </row>
    <row r="51" spans="1:11" ht="65.25" customHeight="1" x14ac:dyDescent="0.25">
      <c r="A51" s="64" t="s">
        <v>34</v>
      </c>
      <c r="B51" s="65" t="s">
        <v>161</v>
      </c>
      <c r="C51" s="65"/>
      <c r="D51" s="65"/>
      <c r="E51" s="65"/>
      <c r="F51" s="66" t="s">
        <v>160</v>
      </c>
      <c r="G51" s="67">
        <v>0.5</v>
      </c>
      <c r="H51" s="2"/>
      <c r="I51" s="68">
        <f t="shared" si="0"/>
        <v>0</v>
      </c>
    </row>
    <row r="52" spans="1:11" ht="83.25" customHeight="1" x14ac:dyDescent="0.25">
      <c r="A52" s="64" t="s">
        <v>35</v>
      </c>
      <c r="B52" s="65" t="s">
        <v>243</v>
      </c>
      <c r="C52" s="65"/>
      <c r="D52" s="65"/>
      <c r="E52" s="65"/>
      <c r="F52" s="66" t="s">
        <v>160</v>
      </c>
      <c r="G52" s="67">
        <v>214</v>
      </c>
      <c r="H52" s="2"/>
      <c r="I52" s="68">
        <f t="shared" si="0"/>
        <v>0</v>
      </c>
    </row>
    <row r="53" spans="1:11" ht="84.75" customHeight="1" x14ac:dyDescent="0.25">
      <c r="A53" s="64" t="s">
        <v>37</v>
      </c>
      <c r="B53" s="65" t="s">
        <v>244</v>
      </c>
      <c r="C53" s="65"/>
      <c r="D53" s="65"/>
      <c r="E53" s="65"/>
      <c r="F53" s="66" t="s">
        <v>160</v>
      </c>
      <c r="G53" s="67">
        <v>24</v>
      </c>
      <c r="H53" s="2"/>
      <c r="I53" s="68">
        <f t="shared" si="0"/>
        <v>0</v>
      </c>
    </row>
    <row r="54" spans="1:11" ht="67.5" customHeight="1" x14ac:dyDescent="0.25">
      <c r="A54" s="64" t="s">
        <v>38</v>
      </c>
      <c r="B54" s="65" t="s">
        <v>245</v>
      </c>
      <c r="C54" s="65"/>
      <c r="D54" s="65"/>
      <c r="E54" s="65"/>
      <c r="F54" s="66" t="s">
        <v>153</v>
      </c>
      <c r="G54" s="131">
        <v>30</v>
      </c>
      <c r="H54" s="2"/>
      <c r="I54" s="68">
        <f t="shared" si="0"/>
        <v>0</v>
      </c>
    </row>
    <row r="55" spans="1:11" ht="67.5" customHeight="1" x14ac:dyDescent="0.25">
      <c r="A55" s="64" t="s">
        <v>39</v>
      </c>
      <c r="B55" s="65" t="s">
        <v>246</v>
      </c>
      <c r="C55" s="65"/>
      <c r="D55" s="65"/>
      <c r="E55" s="65"/>
      <c r="F55" s="66" t="s">
        <v>26</v>
      </c>
      <c r="G55" s="67">
        <v>3</v>
      </c>
      <c r="H55" s="2"/>
      <c r="I55" s="68">
        <f t="shared" si="0"/>
        <v>0</v>
      </c>
    </row>
    <row r="56" spans="1:11" ht="67.5" customHeight="1" x14ac:dyDescent="0.25">
      <c r="A56" s="64" t="s">
        <v>40</v>
      </c>
      <c r="B56" s="65" t="s">
        <v>150</v>
      </c>
      <c r="C56" s="65"/>
      <c r="D56" s="65"/>
      <c r="E56" s="65"/>
      <c r="F56" s="66" t="s">
        <v>26</v>
      </c>
      <c r="G56" s="67">
        <v>6</v>
      </c>
      <c r="H56" s="2"/>
      <c r="I56" s="68">
        <f t="shared" si="0"/>
        <v>0</v>
      </c>
    </row>
    <row r="57" spans="1:11" ht="75" customHeight="1" x14ac:dyDescent="0.25">
      <c r="A57" s="64" t="s">
        <v>41</v>
      </c>
      <c r="B57" s="65" t="s">
        <v>247</v>
      </c>
      <c r="C57" s="65"/>
      <c r="D57" s="65"/>
      <c r="E57" s="65"/>
      <c r="F57" s="66" t="s">
        <v>160</v>
      </c>
      <c r="G57" s="67">
        <v>247</v>
      </c>
      <c r="H57" s="2"/>
      <c r="I57" s="68">
        <f t="shared" si="0"/>
        <v>0</v>
      </c>
    </row>
    <row r="58" spans="1:11" ht="69.75" customHeight="1" x14ac:dyDescent="0.25">
      <c r="A58" s="64" t="s">
        <v>42</v>
      </c>
      <c r="B58" s="65" t="s">
        <v>248</v>
      </c>
      <c r="C58" s="65"/>
      <c r="D58" s="65"/>
      <c r="E58" s="65"/>
      <c r="F58" s="66" t="s">
        <v>160</v>
      </c>
      <c r="G58" s="67">
        <v>27</v>
      </c>
      <c r="H58" s="2"/>
      <c r="I58" s="68">
        <f t="shared" si="0"/>
        <v>0</v>
      </c>
    </row>
    <row r="59" spans="1:11" ht="39" customHeight="1" x14ac:dyDescent="0.25">
      <c r="A59" s="64" t="s">
        <v>43</v>
      </c>
      <c r="B59" s="65" t="s">
        <v>167</v>
      </c>
      <c r="C59" s="65"/>
      <c r="D59" s="65"/>
      <c r="E59" s="65"/>
      <c r="F59" s="66" t="s">
        <v>168</v>
      </c>
      <c r="G59" s="67">
        <v>93</v>
      </c>
      <c r="H59" s="2"/>
      <c r="I59" s="68">
        <f t="shared" si="0"/>
        <v>0</v>
      </c>
    </row>
    <row r="60" spans="1:11" ht="82.5" customHeight="1" x14ac:dyDescent="0.25">
      <c r="A60" s="64" t="s">
        <v>44</v>
      </c>
      <c r="B60" s="65" t="s">
        <v>169</v>
      </c>
      <c r="C60" s="65"/>
      <c r="D60" s="65"/>
      <c r="E60" s="65"/>
      <c r="F60" s="66" t="s">
        <v>160</v>
      </c>
      <c r="G60" s="67">
        <v>12</v>
      </c>
      <c r="H60" s="2"/>
      <c r="I60" s="68">
        <f t="shared" si="0"/>
        <v>0</v>
      </c>
    </row>
    <row r="61" spans="1:11" ht="123" customHeight="1" x14ac:dyDescent="0.25">
      <c r="A61" s="64" t="s">
        <v>45</v>
      </c>
      <c r="B61" s="65" t="s">
        <v>170</v>
      </c>
      <c r="C61" s="65"/>
      <c r="D61" s="65"/>
      <c r="E61" s="65"/>
      <c r="F61" s="66" t="s">
        <v>160</v>
      </c>
      <c r="G61" s="67">
        <v>38</v>
      </c>
      <c r="H61" s="2"/>
      <c r="I61" s="68">
        <f t="shared" si="0"/>
        <v>0</v>
      </c>
    </row>
    <row r="62" spans="1:11" ht="79.5" customHeight="1" x14ac:dyDescent="0.25">
      <c r="A62" s="64" t="s">
        <v>46</v>
      </c>
      <c r="B62" s="65" t="s">
        <v>171</v>
      </c>
      <c r="C62" s="65"/>
      <c r="D62" s="65"/>
      <c r="E62" s="65"/>
      <c r="F62" s="66" t="s">
        <v>160</v>
      </c>
      <c r="G62" s="67">
        <v>62</v>
      </c>
      <c r="H62" s="2"/>
      <c r="I62" s="68">
        <f t="shared" si="0"/>
        <v>0</v>
      </c>
    </row>
    <row r="63" spans="1:11" ht="78.75" customHeight="1" x14ac:dyDescent="0.25">
      <c r="A63" s="64" t="s">
        <v>47</v>
      </c>
      <c r="B63" s="65" t="s">
        <v>172</v>
      </c>
      <c r="C63" s="65"/>
      <c r="D63" s="65"/>
      <c r="E63" s="65"/>
      <c r="F63" s="66" t="s">
        <v>160</v>
      </c>
      <c r="G63" s="67">
        <v>29</v>
      </c>
      <c r="H63" s="2"/>
      <c r="I63" s="68">
        <f t="shared" si="0"/>
        <v>0</v>
      </c>
    </row>
    <row r="64" spans="1:11" ht="96" customHeight="1" x14ac:dyDescent="0.25">
      <c r="A64" s="64" t="s">
        <v>48</v>
      </c>
      <c r="B64" s="65" t="s">
        <v>173</v>
      </c>
      <c r="C64" s="65"/>
      <c r="D64" s="65"/>
      <c r="E64" s="65"/>
      <c r="F64" s="66" t="s">
        <v>160</v>
      </c>
      <c r="G64" s="67">
        <v>104</v>
      </c>
      <c r="H64" s="2"/>
      <c r="I64" s="68">
        <f t="shared" si="0"/>
        <v>0</v>
      </c>
    </row>
    <row r="65" spans="1:12" ht="46.5" customHeight="1" x14ac:dyDescent="0.25">
      <c r="A65" s="64" t="s">
        <v>49</v>
      </c>
      <c r="B65" s="65" t="s">
        <v>174</v>
      </c>
      <c r="C65" s="65"/>
      <c r="D65" s="65"/>
      <c r="E65" s="65"/>
      <c r="F65" s="66" t="s">
        <v>26</v>
      </c>
      <c r="G65" s="67">
        <v>3</v>
      </c>
      <c r="H65" s="2"/>
      <c r="I65" s="68">
        <f t="shared" si="0"/>
        <v>0</v>
      </c>
    </row>
    <row r="66" spans="1:12" ht="60.75" customHeight="1" x14ac:dyDescent="0.25">
      <c r="A66" s="64" t="s">
        <v>50</v>
      </c>
      <c r="B66" s="65" t="s">
        <v>175</v>
      </c>
      <c r="C66" s="65"/>
      <c r="D66" s="65"/>
      <c r="E66" s="65"/>
      <c r="F66" s="66" t="s">
        <v>26</v>
      </c>
      <c r="G66" s="67">
        <v>3</v>
      </c>
      <c r="H66" s="2"/>
      <c r="I66" s="68">
        <f t="shared" si="0"/>
        <v>0</v>
      </c>
    </row>
    <row r="67" spans="1:12" ht="63.75" customHeight="1" x14ac:dyDescent="0.25">
      <c r="A67" s="64" t="s">
        <v>51</v>
      </c>
      <c r="B67" s="65" t="s">
        <v>176</v>
      </c>
      <c r="C67" s="65"/>
      <c r="D67" s="65"/>
      <c r="E67" s="65"/>
      <c r="F67" s="66" t="s">
        <v>26</v>
      </c>
      <c r="G67" s="67">
        <v>2</v>
      </c>
      <c r="H67" s="2"/>
      <c r="I67" s="68">
        <f t="shared" si="0"/>
        <v>0</v>
      </c>
    </row>
    <row r="68" spans="1:12" ht="105" customHeight="1" x14ac:dyDescent="0.25">
      <c r="A68" s="64" t="s">
        <v>52</v>
      </c>
      <c r="B68" s="65" t="s">
        <v>177</v>
      </c>
      <c r="C68" s="65"/>
      <c r="D68" s="65"/>
      <c r="E68" s="65"/>
      <c r="F68" s="66" t="s">
        <v>26</v>
      </c>
      <c r="G68" s="67">
        <v>2</v>
      </c>
      <c r="H68" s="2"/>
      <c r="I68" s="68">
        <f t="shared" si="0"/>
        <v>0</v>
      </c>
    </row>
    <row r="69" spans="1:12" ht="54" customHeight="1" x14ac:dyDescent="0.25">
      <c r="A69" s="64" t="s">
        <v>53</v>
      </c>
      <c r="B69" s="65" t="s">
        <v>178</v>
      </c>
      <c r="C69" s="65"/>
      <c r="D69" s="65"/>
      <c r="E69" s="65"/>
      <c r="F69" s="66" t="s">
        <v>26</v>
      </c>
      <c r="G69" s="67">
        <v>2</v>
      </c>
      <c r="H69" s="2"/>
      <c r="I69" s="68">
        <f t="shared" si="0"/>
        <v>0</v>
      </c>
    </row>
    <row r="70" spans="1:12" ht="105.75" customHeight="1" x14ac:dyDescent="0.25">
      <c r="A70" s="64" t="s">
        <v>54</v>
      </c>
      <c r="B70" s="65" t="s">
        <v>179</v>
      </c>
      <c r="C70" s="65"/>
      <c r="D70" s="65"/>
      <c r="E70" s="65"/>
      <c r="F70" s="66" t="s">
        <v>26</v>
      </c>
      <c r="G70" s="67">
        <v>2</v>
      </c>
      <c r="H70" s="2"/>
      <c r="I70" s="68">
        <f t="shared" si="0"/>
        <v>0</v>
      </c>
    </row>
    <row r="71" spans="1:12" ht="78" customHeight="1" x14ac:dyDescent="0.25">
      <c r="A71" s="64" t="s">
        <v>55</v>
      </c>
      <c r="B71" s="65" t="s">
        <v>180</v>
      </c>
      <c r="C71" s="65"/>
      <c r="D71" s="65"/>
      <c r="E71" s="65"/>
      <c r="F71" s="66" t="s">
        <v>153</v>
      </c>
      <c r="G71" s="67">
        <v>6</v>
      </c>
      <c r="H71" s="2"/>
      <c r="I71" s="68">
        <f t="shared" si="0"/>
        <v>0</v>
      </c>
    </row>
    <row r="72" spans="1:12" ht="78" customHeight="1" x14ac:dyDescent="0.25">
      <c r="A72" s="64" t="s">
        <v>56</v>
      </c>
      <c r="B72" s="65" t="s">
        <v>181</v>
      </c>
      <c r="C72" s="65"/>
      <c r="D72" s="65"/>
      <c r="E72" s="65"/>
      <c r="F72" s="66" t="s">
        <v>153</v>
      </c>
      <c r="G72" s="67">
        <v>6</v>
      </c>
      <c r="H72" s="2"/>
      <c r="I72" s="68">
        <f t="shared" si="0"/>
        <v>0</v>
      </c>
      <c r="L72" s="18"/>
    </row>
    <row r="73" spans="1:12" ht="27" customHeight="1" x14ac:dyDescent="0.25">
      <c r="A73" s="64" t="s">
        <v>58</v>
      </c>
      <c r="B73" s="65" t="s">
        <v>182</v>
      </c>
      <c r="C73" s="65"/>
      <c r="D73" s="65"/>
      <c r="E73" s="65"/>
      <c r="F73" s="66" t="s">
        <v>57</v>
      </c>
      <c r="G73" s="67">
        <v>3</v>
      </c>
      <c r="H73" s="2"/>
      <c r="I73" s="68">
        <f t="shared" si="0"/>
        <v>0</v>
      </c>
    </row>
    <row r="74" spans="1:12" ht="54" customHeight="1" x14ac:dyDescent="0.25">
      <c r="A74" s="64" t="s">
        <v>59</v>
      </c>
      <c r="B74" s="65" t="s">
        <v>183</v>
      </c>
      <c r="C74" s="65"/>
      <c r="D74" s="65"/>
      <c r="E74" s="65"/>
      <c r="F74" s="66" t="s">
        <v>26</v>
      </c>
      <c r="G74" s="67">
        <v>4</v>
      </c>
      <c r="H74" s="2"/>
      <c r="I74" s="68">
        <f t="shared" si="0"/>
        <v>0</v>
      </c>
    </row>
    <row r="75" spans="1:12" ht="67.5" customHeight="1" x14ac:dyDescent="0.25">
      <c r="A75" s="64" t="s">
        <v>60</v>
      </c>
      <c r="B75" s="65" t="s">
        <v>184</v>
      </c>
      <c r="C75" s="65"/>
      <c r="D75" s="65"/>
      <c r="E75" s="65"/>
      <c r="F75" s="66" t="s">
        <v>26</v>
      </c>
      <c r="G75" s="67">
        <v>3</v>
      </c>
      <c r="H75" s="2"/>
      <c r="I75" s="68">
        <f t="shared" si="0"/>
        <v>0</v>
      </c>
    </row>
    <row r="76" spans="1:12" ht="78" customHeight="1" x14ac:dyDescent="0.25">
      <c r="A76" s="64" t="s">
        <v>61</v>
      </c>
      <c r="B76" s="65" t="s">
        <v>185</v>
      </c>
      <c r="C76" s="65"/>
      <c r="D76" s="65"/>
      <c r="E76" s="65"/>
      <c r="F76" s="66" t="s">
        <v>26</v>
      </c>
      <c r="G76" s="67">
        <v>2</v>
      </c>
      <c r="H76" s="2"/>
      <c r="I76" s="68">
        <f t="shared" si="0"/>
        <v>0</v>
      </c>
    </row>
    <row r="77" spans="1:12" ht="79.5" customHeight="1" x14ac:dyDescent="0.25">
      <c r="A77" s="64" t="s">
        <v>62</v>
      </c>
      <c r="B77" s="65" t="s">
        <v>186</v>
      </c>
      <c r="C77" s="65"/>
      <c r="D77" s="65"/>
      <c r="E77" s="65"/>
      <c r="F77" s="66" t="s">
        <v>26</v>
      </c>
      <c r="G77" s="67">
        <v>2</v>
      </c>
      <c r="H77" s="2"/>
      <c r="I77" s="68">
        <f t="shared" si="0"/>
        <v>0</v>
      </c>
    </row>
    <row r="78" spans="1:12" ht="78" customHeight="1" x14ac:dyDescent="0.25">
      <c r="A78" s="64" t="s">
        <v>63</v>
      </c>
      <c r="B78" s="65" t="s">
        <v>188</v>
      </c>
      <c r="C78" s="65"/>
      <c r="D78" s="65"/>
      <c r="E78" s="65"/>
      <c r="F78" s="66" t="s">
        <v>26</v>
      </c>
      <c r="G78" s="67">
        <v>8</v>
      </c>
      <c r="H78" s="2"/>
      <c r="I78" s="68">
        <f t="shared" si="0"/>
        <v>0</v>
      </c>
    </row>
    <row r="79" spans="1:12" ht="54" customHeight="1" x14ac:dyDescent="0.25">
      <c r="A79" s="64" t="s">
        <v>124</v>
      </c>
      <c r="B79" s="65" t="s">
        <v>189</v>
      </c>
      <c r="C79" s="65"/>
      <c r="D79" s="65"/>
      <c r="E79" s="65"/>
      <c r="F79" s="66"/>
      <c r="G79" s="67"/>
      <c r="H79" s="68"/>
      <c r="I79" s="68">
        <f>SUM(I43:I78)*0.1</f>
        <v>350</v>
      </c>
    </row>
    <row r="80" spans="1:12" ht="16.5" customHeight="1" x14ac:dyDescent="0.25">
      <c r="A80" s="74"/>
      <c r="B80" s="75" t="s">
        <v>64</v>
      </c>
      <c r="C80" s="75"/>
      <c r="D80" s="75"/>
      <c r="E80" s="75"/>
      <c r="F80" s="36"/>
      <c r="G80" s="37"/>
      <c r="H80" s="39" t="s">
        <v>65</v>
      </c>
      <c r="I80" s="39">
        <f>SUM(I43:I79)</f>
        <v>3850</v>
      </c>
    </row>
    <row r="81" spans="1:9" ht="16.5" customHeight="1" x14ac:dyDescent="0.25">
      <c r="A81" s="74"/>
      <c r="B81" s="79"/>
      <c r="C81" s="79"/>
      <c r="D81" s="79"/>
      <c r="E81" s="79"/>
      <c r="F81" s="36"/>
      <c r="G81" s="37"/>
      <c r="H81" s="39"/>
      <c r="I81" s="39"/>
    </row>
    <row r="82" spans="1:9" ht="18.75" customHeight="1" x14ac:dyDescent="0.25">
      <c r="A82" s="49" t="s">
        <v>11</v>
      </c>
      <c r="B82" s="49"/>
      <c r="C82" s="49"/>
      <c r="D82" s="49"/>
      <c r="E82" s="49"/>
      <c r="F82" s="49"/>
      <c r="G82" s="49"/>
      <c r="H82" s="49"/>
      <c r="I82" s="39"/>
    </row>
    <row r="83" spans="1:9" ht="39.950000000000003" customHeight="1" x14ac:dyDescent="0.25">
      <c r="A83" s="80" t="s">
        <v>19</v>
      </c>
      <c r="B83" s="81" t="s">
        <v>20</v>
      </c>
      <c r="C83" s="81"/>
      <c r="D83" s="81"/>
      <c r="E83" s="81"/>
      <c r="F83" s="82" t="s">
        <v>21</v>
      </c>
      <c r="G83" s="83" t="s">
        <v>22</v>
      </c>
      <c r="H83" s="84" t="s">
        <v>23</v>
      </c>
      <c r="I83" s="84" t="s">
        <v>24</v>
      </c>
    </row>
    <row r="84" spans="1:9" ht="39.950000000000003" customHeight="1" x14ac:dyDescent="0.2">
      <c r="A84" s="85" t="s">
        <v>66</v>
      </c>
      <c r="B84" s="86" t="s">
        <v>67</v>
      </c>
      <c r="C84" s="86"/>
      <c r="D84" s="86"/>
      <c r="E84" s="86"/>
      <c r="F84" s="87" t="s">
        <v>36</v>
      </c>
      <c r="G84" s="88">
        <v>20</v>
      </c>
      <c r="H84" s="4"/>
      <c r="I84" s="89">
        <f>G84*H84</f>
        <v>0</v>
      </c>
    </row>
    <row r="85" spans="1:9" ht="58.5" customHeight="1" x14ac:dyDescent="0.2">
      <c r="A85" s="85" t="s">
        <v>68</v>
      </c>
      <c r="B85" s="86" t="s">
        <v>69</v>
      </c>
      <c r="C85" s="86"/>
      <c r="D85" s="86"/>
      <c r="E85" s="86"/>
      <c r="F85" s="87" t="s">
        <v>70</v>
      </c>
      <c r="G85" s="88">
        <v>612</v>
      </c>
      <c r="H85" s="4"/>
      <c r="I85" s="89">
        <f t="shared" ref="I85:I93" si="1">G85*H85</f>
        <v>0</v>
      </c>
    </row>
    <row r="86" spans="1:9" ht="69.75" customHeight="1" x14ac:dyDescent="0.2">
      <c r="A86" s="85" t="s">
        <v>71</v>
      </c>
      <c r="B86" s="90" t="s">
        <v>190</v>
      </c>
      <c r="C86" s="90"/>
      <c r="D86" s="90"/>
      <c r="E86" s="90"/>
      <c r="F86" s="91" t="s">
        <v>168</v>
      </c>
      <c r="G86" s="92">
        <v>10</v>
      </c>
      <c r="H86" s="129"/>
      <c r="I86" s="89">
        <f t="shared" si="1"/>
        <v>0</v>
      </c>
    </row>
    <row r="87" spans="1:9" ht="90.75" customHeight="1" x14ac:dyDescent="0.2">
      <c r="A87" s="85" t="s">
        <v>72</v>
      </c>
      <c r="B87" s="86" t="s">
        <v>73</v>
      </c>
      <c r="C87" s="86"/>
      <c r="D87" s="86"/>
      <c r="E87" s="86"/>
      <c r="F87" s="87" t="s">
        <v>26</v>
      </c>
      <c r="G87" s="88">
        <v>78</v>
      </c>
      <c r="H87" s="4"/>
      <c r="I87" s="89">
        <f t="shared" si="1"/>
        <v>0</v>
      </c>
    </row>
    <row r="88" spans="1:9" ht="69" customHeight="1" x14ac:dyDescent="0.2">
      <c r="A88" s="85" t="s">
        <v>74</v>
      </c>
      <c r="B88" s="86" t="s">
        <v>75</v>
      </c>
      <c r="C88" s="86"/>
      <c r="D88" s="86"/>
      <c r="E88" s="86"/>
      <c r="F88" s="87" t="s">
        <v>70</v>
      </c>
      <c r="G88" s="88">
        <v>612</v>
      </c>
      <c r="H88" s="4"/>
      <c r="I88" s="89">
        <f t="shared" si="1"/>
        <v>0</v>
      </c>
    </row>
    <row r="89" spans="1:9" ht="86.25" customHeight="1" x14ac:dyDescent="0.2">
      <c r="A89" s="85" t="s">
        <v>76</v>
      </c>
      <c r="B89" s="86" t="s">
        <v>77</v>
      </c>
      <c r="C89" s="86"/>
      <c r="D89" s="86"/>
      <c r="E89" s="86"/>
      <c r="F89" s="87" t="s">
        <v>70</v>
      </c>
      <c r="G89" s="88">
        <v>612</v>
      </c>
      <c r="H89" s="4"/>
      <c r="I89" s="89">
        <f t="shared" si="1"/>
        <v>0</v>
      </c>
    </row>
    <row r="90" spans="1:9" ht="77.25" customHeight="1" x14ac:dyDescent="0.2">
      <c r="A90" s="85" t="s">
        <v>78</v>
      </c>
      <c r="B90" s="90" t="s">
        <v>191</v>
      </c>
      <c r="C90" s="90"/>
      <c r="D90" s="90"/>
      <c r="E90" s="90"/>
      <c r="F90" s="93" t="s">
        <v>168</v>
      </c>
      <c r="G90" s="94">
        <v>40</v>
      </c>
      <c r="H90" s="7"/>
      <c r="I90" s="89">
        <f t="shared" si="1"/>
        <v>0</v>
      </c>
    </row>
    <row r="91" spans="1:9" ht="72" customHeight="1" x14ac:dyDescent="0.2">
      <c r="A91" s="85" t="s">
        <v>79</v>
      </c>
      <c r="B91" s="96" t="s">
        <v>192</v>
      </c>
      <c r="C91" s="96"/>
      <c r="D91" s="96"/>
      <c r="E91" s="96"/>
      <c r="F91" s="93" t="s">
        <v>153</v>
      </c>
      <c r="G91" s="94">
        <v>25</v>
      </c>
      <c r="H91" s="7"/>
      <c r="I91" s="89">
        <f t="shared" si="1"/>
        <v>0</v>
      </c>
    </row>
    <row r="92" spans="1:9" ht="75" customHeight="1" x14ac:dyDescent="0.2">
      <c r="A92" s="85" t="s">
        <v>80</v>
      </c>
      <c r="B92" s="97" t="s">
        <v>193</v>
      </c>
      <c r="C92" s="98"/>
      <c r="D92" s="98"/>
      <c r="E92" s="99"/>
      <c r="F92" s="87" t="s">
        <v>125</v>
      </c>
      <c r="G92" s="88">
        <v>120</v>
      </c>
      <c r="H92" s="4"/>
      <c r="I92" s="89">
        <f t="shared" si="1"/>
        <v>0</v>
      </c>
    </row>
    <row r="93" spans="1:9" ht="67.5" customHeight="1" x14ac:dyDescent="0.2">
      <c r="A93" s="85" t="s">
        <v>81</v>
      </c>
      <c r="B93" s="86" t="s">
        <v>194</v>
      </c>
      <c r="C93" s="86"/>
      <c r="D93" s="86"/>
      <c r="E93" s="86"/>
      <c r="F93" s="87" t="s">
        <v>70</v>
      </c>
      <c r="G93" s="88">
        <f>G85</f>
        <v>612</v>
      </c>
      <c r="H93" s="4"/>
      <c r="I93" s="89">
        <f t="shared" si="1"/>
        <v>0</v>
      </c>
    </row>
    <row r="94" spans="1:9" ht="55.5" customHeight="1" x14ac:dyDescent="0.2">
      <c r="A94" s="85" t="s">
        <v>82</v>
      </c>
      <c r="B94" s="86" t="s">
        <v>195</v>
      </c>
      <c r="C94" s="86"/>
      <c r="D94" s="86"/>
      <c r="E94" s="86"/>
      <c r="F94" s="87"/>
      <c r="G94" s="88"/>
      <c r="H94" s="89"/>
      <c r="I94" s="89">
        <f>SUM(I84:I93)*0.1</f>
        <v>0</v>
      </c>
    </row>
    <row r="95" spans="1:9" ht="39.950000000000003" customHeight="1" x14ac:dyDescent="0.2">
      <c r="A95" s="100"/>
      <c r="B95" s="101" t="s">
        <v>84</v>
      </c>
      <c r="C95" s="101"/>
      <c r="D95" s="101"/>
      <c r="E95" s="101"/>
      <c r="F95" s="102"/>
      <c r="G95" s="103"/>
      <c r="H95" s="104" t="s">
        <v>65</v>
      </c>
      <c r="I95" s="104">
        <f>SUM(I84:I94)</f>
        <v>0</v>
      </c>
    </row>
    <row r="96" spans="1:9" ht="16.5" customHeight="1" x14ac:dyDescent="0.25">
      <c r="A96" s="74"/>
      <c r="B96" s="79"/>
      <c r="C96" s="79"/>
      <c r="D96" s="79"/>
      <c r="E96" s="79"/>
      <c r="F96" s="36"/>
      <c r="G96" s="37"/>
      <c r="H96" s="39"/>
      <c r="I96" s="39"/>
    </row>
    <row r="97" spans="1:9" x14ac:dyDescent="0.25">
      <c r="A97" s="76"/>
      <c r="B97" s="15"/>
      <c r="C97" s="15"/>
      <c r="D97" s="15"/>
      <c r="E97" s="16"/>
      <c r="F97" s="17"/>
      <c r="G97" s="18"/>
      <c r="H97" s="18"/>
      <c r="I97" s="78"/>
    </row>
    <row r="98" spans="1:9" x14ac:dyDescent="0.25">
      <c r="A98" s="49"/>
      <c r="B98" s="49"/>
      <c r="C98" s="49"/>
      <c r="D98" s="49"/>
      <c r="E98" s="49"/>
      <c r="F98" s="49"/>
      <c r="G98" s="49"/>
      <c r="H98" s="49"/>
      <c r="I98" s="78"/>
    </row>
    <row r="99" spans="1:9" x14ac:dyDescent="0.25">
      <c r="A99" s="49" t="s">
        <v>12</v>
      </c>
      <c r="B99" s="49"/>
      <c r="C99" s="49"/>
      <c r="D99" s="49"/>
      <c r="E99" s="49"/>
      <c r="F99" s="49"/>
      <c r="G99" s="49"/>
      <c r="H99" s="49"/>
      <c r="I99" s="50"/>
    </row>
    <row r="100" spans="1:9" x14ac:dyDescent="0.25">
      <c r="A100" s="40"/>
      <c r="B100" s="42"/>
      <c r="C100" s="42"/>
      <c r="D100" s="42"/>
      <c r="E100" s="33"/>
      <c r="F100" s="36"/>
      <c r="G100" s="37"/>
      <c r="H100" s="39"/>
      <c r="I100" s="39"/>
    </row>
    <row r="101" spans="1:9" ht="25.5" x14ac:dyDescent="0.25">
      <c r="A101" s="59" t="s">
        <v>19</v>
      </c>
      <c r="B101" s="60" t="s">
        <v>20</v>
      </c>
      <c r="C101" s="60"/>
      <c r="D101" s="60"/>
      <c r="E101" s="60"/>
      <c r="F101" s="61" t="s">
        <v>21</v>
      </c>
      <c r="G101" s="62" t="s">
        <v>22</v>
      </c>
      <c r="H101" s="63" t="s">
        <v>23</v>
      </c>
      <c r="I101" s="63" t="s">
        <v>24</v>
      </c>
    </row>
    <row r="102" spans="1:9" ht="39" customHeight="1" x14ac:dyDescent="0.25">
      <c r="A102" s="64" t="s">
        <v>85</v>
      </c>
      <c r="B102" s="65" t="s">
        <v>196</v>
      </c>
      <c r="C102" s="65"/>
      <c r="D102" s="65"/>
      <c r="E102" s="65"/>
      <c r="F102" s="66" t="s">
        <v>153</v>
      </c>
      <c r="G102" s="67">
        <v>136</v>
      </c>
      <c r="H102" s="2"/>
      <c r="I102" s="68">
        <f>G102*H102</f>
        <v>0</v>
      </c>
    </row>
    <row r="103" spans="1:9" ht="117.75" customHeight="1" x14ac:dyDescent="0.25">
      <c r="A103" s="64" t="s">
        <v>86</v>
      </c>
      <c r="B103" s="65" t="s">
        <v>197</v>
      </c>
      <c r="C103" s="65"/>
      <c r="D103" s="65"/>
      <c r="E103" s="65"/>
      <c r="F103" s="66" t="s">
        <v>26</v>
      </c>
      <c r="G103" s="67">
        <v>1</v>
      </c>
      <c r="H103" s="2"/>
      <c r="I103" s="68">
        <f t="shared" ref="I103:I118" si="2">G103*H103</f>
        <v>0</v>
      </c>
    </row>
    <row r="104" spans="1:9" ht="40.5" customHeight="1" x14ac:dyDescent="0.25">
      <c r="A104" s="64" t="s">
        <v>87</v>
      </c>
      <c r="B104" s="65" t="s">
        <v>198</v>
      </c>
      <c r="C104" s="65"/>
      <c r="D104" s="65"/>
      <c r="E104" s="65"/>
      <c r="F104" s="66" t="s">
        <v>26</v>
      </c>
      <c r="G104" s="67">
        <v>10</v>
      </c>
      <c r="H104" s="2"/>
      <c r="I104" s="68">
        <f t="shared" si="2"/>
        <v>0</v>
      </c>
    </row>
    <row r="105" spans="1:9" ht="40.5" customHeight="1" x14ac:dyDescent="0.25">
      <c r="A105" s="64" t="s">
        <v>88</v>
      </c>
      <c r="B105" s="65" t="s">
        <v>199</v>
      </c>
      <c r="C105" s="65"/>
      <c r="D105" s="65"/>
      <c r="E105" s="65"/>
      <c r="F105" s="66" t="s">
        <v>26</v>
      </c>
      <c r="G105" s="67">
        <v>2</v>
      </c>
      <c r="H105" s="2"/>
      <c r="I105" s="68">
        <f t="shared" si="2"/>
        <v>0</v>
      </c>
    </row>
    <row r="106" spans="1:9" ht="40.5" customHeight="1" x14ac:dyDescent="0.25">
      <c r="A106" s="64" t="s">
        <v>89</v>
      </c>
      <c r="B106" s="65" t="s">
        <v>200</v>
      </c>
      <c r="C106" s="65"/>
      <c r="D106" s="65"/>
      <c r="E106" s="65"/>
      <c r="F106" s="66" t="s">
        <v>26</v>
      </c>
      <c r="G106" s="67">
        <v>1</v>
      </c>
      <c r="H106" s="2"/>
      <c r="I106" s="68">
        <f t="shared" si="2"/>
        <v>0</v>
      </c>
    </row>
    <row r="107" spans="1:9" ht="79.5" customHeight="1" x14ac:dyDescent="0.25">
      <c r="A107" s="64" t="s">
        <v>90</v>
      </c>
      <c r="B107" s="65" t="s">
        <v>201</v>
      </c>
      <c r="C107" s="65"/>
      <c r="D107" s="65"/>
      <c r="E107" s="65"/>
      <c r="F107" s="66" t="s">
        <v>26</v>
      </c>
      <c r="G107" s="67">
        <v>2</v>
      </c>
      <c r="H107" s="2"/>
      <c r="I107" s="68">
        <f t="shared" si="2"/>
        <v>0</v>
      </c>
    </row>
    <row r="108" spans="1:9" ht="54.75" customHeight="1" x14ac:dyDescent="0.25">
      <c r="A108" s="64" t="s">
        <v>91</v>
      </c>
      <c r="B108" s="65" t="s">
        <v>202</v>
      </c>
      <c r="C108" s="65"/>
      <c r="D108" s="65"/>
      <c r="E108" s="65"/>
      <c r="F108" s="66" t="s">
        <v>26</v>
      </c>
      <c r="G108" s="67">
        <v>1</v>
      </c>
      <c r="H108" s="2"/>
      <c r="I108" s="68">
        <f t="shared" si="2"/>
        <v>0</v>
      </c>
    </row>
    <row r="109" spans="1:9" ht="54.75" customHeight="1" x14ac:dyDescent="0.25">
      <c r="A109" s="64" t="s">
        <v>92</v>
      </c>
      <c r="B109" s="65" t="s">
        <v>145</v>
      </c>
      <c r="C109" s="65"/>
      <c r="D109" s="65"/>
      <c r="E109" s="65"/>
      <c r="F109" s="66" t="s">
        <v>94</v>
      </c>
      <c r="G109" s="67">
        <v>9</v>
      </c>
      <c r="H109" s="2"/>
      <c r="I109" s="68">
        <f t="shared" si="2"/>
        <v>0</v>
      </c>
    </row>
    <row r="110" spans="1:9" ht="54.75" customHeight="1" x14ac:dyDescent="0.25">
      <c r="A110" s="64" t="s">
        <v>93</v>
      </c>
      <c r="B110" s="65" t="s">
        <v>126</v>
      </c>
      <c r="C110" s="65"/>
      <c r="D110" s="65"/>
      <c r="E110" s="65"/>
      <c r="F110" s="66" t="s">
        <v>94</v>
      </c>
      <c r="G110" s="67">
        <v>9</v>
      </c>
      <c r="H110" s="2"/>
      <c r="I110" s="68">
        <f t="shared" si="2"/>
        <v>0</v>
      </c>
    </row>
    <row r="111" spans="1:9" ht="40.5" customHeight="1" x14ac:dyDescent="0.25">
      <c r="A111" s="64" t="s">
        <v>95</v>
      </c>
      <c r="B111" s="65" t="s">
        <v>146</v>
      </c>
      <c r="C111" s="65"/>
      <c r="D111" s="65"/>
      <c r="E111" s="65"/>
      <c r="F111" s="66" t="s">
        <v>26</v>
      </c>
      <c r="G111" s="67">
        <v>6</v>
      </c>
      <c r="H111" s="2"/>
      <c r="I111" s="68">
        <f t="shared" si="2"/>
        <v>0</v>
      </c>
    </row>
    <row r="112" spans="1:9" ht="79.5" customHeight="1" x14ac:dyDescent="0.25">
      <c r="A112" s="64" t="s">
        <v>97</v>
      </c>
      <c r="B112" s="65" t="s">
        <v>147</v>
      </c>
      <c r="C112" s="65"/>
      <c r="D112" s="65"/>
      <c r="E112" s="65"/>
      <c r="F112" s="66" t="s">
        <v>26</v>
      </c>
      <c r="G112" s="67">
        <v>12</v>
      </c>
      <c r="H112" s="2"/>
      <c r="I112" s="68">
        <f t="shared" si="2"/>
        <v>0</v>
      </c>
    </row>
    <row r="113" spans="1:9" ht="62.25" customHeight="1" x14ac:dyDescent="0.25">
      <c r="A113" s="64" t="s">
        <v>98</v>
      </c>
      <c r="B113" s="65" t="s">
        <v>148</v>
      </c>
      <c r="C113" s="65"/>
      <c r="D113" s="65"/>
      <c r="E113" s="65"/>
      <c r="F113" s="66" t="s">
        <v>26</v>
      </c>
      <c r="G113" s="67">
        <v>12</v>
      </c>
      <c r="H113" s="2"/>
      <c r="I113" s="68">
        <f t="shared" si="2"/>
        <v>0</v>
      </c>
    </row>
    <row r="114" spans="1:9" ht="53.25" customHeight="1" x14ac:dyDescent="0.25">
      <c r="A114" s="64" t="s">
        <v>99</v>
      </c>
      <c r="B114" s="65" t="s">
        <v>204</v>
      </c>
      <c r="C114" s="65"/>
      <c r="D114" s="65"/>
      <c r="E114" s="65"/>
      <c r="F114" s="66" t="s">
        <v>153</v>
      </c>
      <c r="G114" s="67">
        <v>136</v>
      </c>
      <c r="H114" s="2"/>
      <c r="I114" s="68">
        <f t="shared" si="2"/>
        <v>0</v>
      </c>
    </row>
    <row r="115" spans="1:9" ht="66.75" customHeight="1" x14ac:dyDescent="0.25">
      <c r="A115" s="64" t="s">
        <v>100</v>
      </c>
      <c r="B115" s="65" t="s">
        <v>205</v>
      </c>
      <c r="C115" s="65"/>
      <c r="D115" s="65"/>
      <c r="E115" s="65"/>
      <c r="F115" s="66" t="s">
        <v>153</v>
      </c>
      <c r="G115" s="67">
        <v>136</v>
      </c>
      <c r="H115" s="2"/>
      <c r="I115" s="68">
        <f t="shared" si="2"/>
        <v>0</v>
      </c>
    </row>
    <row r="116" spans="1:9" ht="40.5" customHeight="1" x14ac:dyDescent="0.25">
      <c r="A116" s="64" t="s">
        <v>101</v>
      </c>
      <c r="B116" s="65" t="s">
        <v>206</v>
      </c>
      <c r="C116" s="65"/>
      <c r="D116" s="65"/>
      <c r="E116" s="65"/>
      <c r="F116" s="66" t="s">
        <v>153</v>
      </c>
      <c r="G116" s="67">
        <v>136</v>
      </c>
      <c r="H116" s="2"/>
      <c r="I116" s="68">
        <f t="shared" si="2"/>
        <v>0</v>
      </c>
    </row>
    <row r="117" spans="1:9" ht="40.5" customHeight="1" x14ac:dyDescent="0.25">
      <c r="A117" s="64" t="s">
        <v>102</v>
      </c>
      <c r="B117" s="65" t="s">
        <v>207</v>
      </c>
      <c r="C117" s="65"/>
      <c r="D117" s="65"/>
      <c r="E117" s="65"/>
      <c r="F117" s="66" t="s">
        <v>26</v>
      </c>
      <c r="G117" s="67">
        <v>3</v>
      </c>
      <c r="H117" s="2"/>
      <c r="I117" s="68">
        <f t="shared" si="2"/>
        <v>0</v>
      </c>
    </row>
    <row r="118" spans="1:9" ht="93" customHeight="1" x14ac:dyDescent="0.25">
      <c r="A118" s="64" t="s">
        <v>103</v>
      </c>
      <c r="B118" s="65" t="s">
        <v>249</v>
      </c>
      <c r="C118" s="65"/>
      <c r="D118" s="65"/>
      <c r="E118" s="65"/>
      <c r="F118" s="66" t="s">
        <v>153</v>
      </c>
      <c r="G118" s="67">
        <v>274</v>
      </c>
      <c r="H118" s="2"/>
      <c r="I118" s="68">
        <f t="shared" si="2"/>
        <v>0</v>
      </c>
    </row>
    <row r="119" spans="1:9" ht="54" customHeight="1" x14ac:dyDescent="0.25">
      <c r="A119" s="64" t="s">
        <v>104</v>
      </c>
      <c r="B119" s="65" t="s">
        <v>209</v>
      </c>
      <c r="C119" s="65"/>
      <c r="D119" s="65"/>
      <c r="E119" s="65"/>
      <c r="F119" s="66" t="s">
        <v>2</v>
      </c>
      <c r="G119" s="67" t="s">
        <v>2</v>
      </c>
      <c r="H119" s="68"/>
      <c r="I119" s="68">
        <f>SUM(I102:I118)*0.1</f>
        <v>0</v>
      </c>
    </row>
    <row r="120" spans="1:9" x14ac:dyDescent="0.25">
      <c r="A120" s="74"/>
      <c r="B120" s="75" t="s">
        <v>106</v>
      </c>
      <c r="C120" s="75"/>
      <c r="D120" s="75"/>
      <c r="E120" s="75"/>
      <c r="F120" s="36"/>
      <c r="G120" s="37"/>
      <c r="H120" s="39" t="s">
        <v>65</v>
      </c>
      <c r="I120" s="39">
        <f>SUM(I102:I119)</f>
        <v>0</v>
      </c>
    </row>
    <row r="121" spans="1:9" x14ac:dyDescent="0.25">
      <c r="A121" s="74"/>
      <c r="B121" s="79"/>
      <c r="C121" s="79"/>
      <c r="D121" s="79"/>
      <c r="E121" s="79"/>
      <c r="F121" s="36"/>
      <c r="G121" s="37"/>
      <c r="H121" s="39"/>
      <c r="I121" s="39"/>
    </row>
    <row r="122" spans="1:9" x14ac:dyDescent="0.25">
      <c r="A122" s="74"/>
      <c r="B122" s="79"/>
      <c r="C122" s="79"/>
      <c r="D122" s="79"/>
      <c r="E122" s="79"/>
      <c r="F122" s="36"/>
      <c r="G122" s="37"/>
      <c r="H122" s="39"/>
      <c r="I122" s="39"/>
    </row>
    <row r="123" spans="1:9" x14ac:dyDescent="0.25">
      <c r="A123" s="49"/>
      <c r="B123" s="49"/>
      <c r="C123" s="49"/>
      <c r="D123" s="49"/>
      <c r="E123" s="49"/>
      <c r="F123" s="49"/>
      <c r="G123" s="49"/>
      <c r="H123" s="49"/>
      <c r="I123" s="50"/>
    </row>
    <row r="124" spans="1:9" x14ac:dyDescent="0.25">
      <c r="A124" s="49" t="s">
        <v>13</v>
      </c>
      <c r="B124" s="49"/>
      <c r="C124" s="49"/>
      <c r="D124" s="49"/>
      <c r="E124" s="49"/>
      <c r="F124" s="49"/>
      <c r="G124" s="49"/>
      <c r="H124" s="49"/>
      <c r="I124" s="51"/>
    </row>
    <row r="125" spans="1:9" ht="16.5" customHeight="1" x14ac:dyDescent="0.25">
      <c r="A125" s="52" t="s">
        <v>210</v>
      </c>
      <c r="B125" s="52"/>
      <c r="C125" s="52"/>
      <c r="D125" s="52"/>
      <c r="E125" s="52"/>
      <c r="F125" s="52"/>
      <c r="G125" s="52"/>
      <c r="H125" s="52"/>
      <c r="I125" s="33"/>
    </row>
    <row r="126" spans="1:9" ht="16.5" customHeight="1" x14ac:dyDescent="0.25">
      <c r="A126" s="75" t="s">
        <v>107</v>
      </c>
      <c r="B126" s="75"/>
      <c r="C126" s="75"/>
      <c r="D126" s="75"/>
      <c r="E126" s="75"/>
      <c r="F126" s="75"/>
      <c r="G126" s="75"/>
      <c r="H126" s="75"/>
      <c r="I126" s="33"/>
    </row>
    <row r="127" spans="1:9" ht="16.5" customHeight="1" x14ac:dyDescent="0.25">
      <c r="A127" s="79"/>
      <c r="B127" s="79"/>
      <c r="C127" s="79"/>
      <c r="D127" s="79"/>
      <c r="E127" s="79"/>
      <c r="F127" s="79"/>
      <c r="G127" s="79"/>
      <c r="H127" s="79"/>
      <c r="I127" s="33"/>
    </row>
    <row r="128" spans="1:9" ht="25.5" x14ac:dyDescent="0.25">
      <c r="A128" s="105"/>
      <c r="B128" s="60" t="s">
        <v>20</v>
      </c>
      <c r="C128" s="60"/>
      <c r="D128" s="60"/>
      <c r="E128" s="60"/>
      <c r="F128" s="61" t="s">
        <v>21</v>
      </c>
      <c r="G128" s="62" t="s">
        <v>22</v>
      </c>
      <c r="H128" s="63" t="s">
        <v>23</v>
      </c>
      <c r="I128" s="63" t="s">
        <v>24</v>
      </c>
    </row>
    <row r="129" spans="1:9" x14ac:dyDescent="0.25">
      <c r="A129" s="78"/>
      <c r="B129" s="106" t="s">
        <v>211</v>
      </c>
      <c r="C129" s="106"/>
      <c r="D129" s="106"/>
      <c r="E129" s="106"/>
      <c r="F129" s="66" t="s">
        <v>153</v>
      </c>
      <c r="G129" s="67">
        <v>132</v>
      </c>
      <c r="H129" s="2"/>
      <c r="I129" s="68">
        <f t="shared" ref="I129:I131" si="3">G129*H129</f>
        <v>0</v>
      </c>
    </row>
    <row r="130" spans="1:9" x14ac:dyDescent="0.25">
      <c r="A130" s="78"/>
      <c r="B130" s="106" t="s">
        <v>212</v>
      </c>
      <c r="C130" s="106"/>
      <c r="D130" s="106"/>
      <c r="E130" s="106"/>
      <c r="F130" s="66" t="s">
        <v>153</v>
      </c>
      <c r="G130" s="67">
        <v>12</v>
      </c>
      <c r="H130" s="2"/>
      <c r="I130" s="68">
        <f t="shared" si="3"/>
        <v>0</v>
      </c>
    </row>
    <row r="131" spans="1:9" x14ac:dyDescent="0.25">
      <c r="A131" s="74" t="s">
        <v>2</v>
      </c>
      <c r="B131" s="106" t="s">
        <v>213</v>
      </c>
      <c r="C131" s="106"/>
      <c r="D131" s="106"/>
      <c r="E131" s="106"/>
      <c r="F131" s="66" t="s">
        <v>26</v>
      </c>
      <c r="G131" s="67">
        <v>3</v>
      </c>
      <c r="H131" s="2"/>
      <c r="I131" s="68">
        <f t="shared" si="3"/>
        <v>0</v>
      </c>
    </row>
    <row r="132" spans="1:9" x14ac:dyDescent="0.25">
      <c r="A132" s="74"/>
      <c r="B132" s="106" t="s">
        <v>214</v>
      </c>
      <c r="C132" s="106"/>
      <c r="D132" s="106"/>
      <c r="E132" s="106"/>
      <c r="F132" s="66" t="s">
        <v>153</v>
      </c>
      <c r="G132" s="67">
        <v>3</v>
      </c>
      <c r="H132" s="2"/>
      <c r="I132" s="68">
        <f>G132*H132</f>
        <v>0</v>
      </c>
    </row>
    <row r="133" spans="1:9" x14ac:dyDescent="0.25">
      <c r="A133" s="49" t="s">
        <v>108</v>
      </c>
      <c r="B133" s="49"/>
      <c r="C133" s="49"/>
      <c r="D133" s="49"/>
      <c r="E133" s="49"/>
      <c r="F133" s="49"/>
      <c r="G133" s="49"/>
      <c r="H133" s="49"/>
      <c r="I133" s="50"/>
    </row>
    <row r="134" spans="1:9" ht="27" customHeight="1" x14ac:dyDescent="0.25">
      <c r="A134" s="75" t="s">
        <v>109</v>
      </c>
      <c r="B134" s="75"/>
      <c r="C134" s="75"/>
      <c r="D134" s="75"/>
      <c r="E134" s="75"/>
      <c r="F134" s="75"/>
      <c r="G134" s="75"/>
      <c r="H134" s="75"/>
      <c r="I134" s="33"/>
    </row>
    <row r="135" spans="1:9" ht="5.25" customHeight="1" x14ac:dyDescent="0.25">
      <c r="A135" s="79"/>
      <c r="B135" s="79"/>
      <c r="C135" s="79"/>
      <c r="D135" s="79"/>
      <c r="E135" s="79"/>
      <c r="F135" s="79"/>
      <c r="G135" s="79"/>
      <c r="H135" s="79"/>
      <c r="I135" s="79"/>
    </row>
    <row r="136" spans="1:9" ht="25.5" x14ac:dyDescent="0.25">
      <c r="A136" s="44"/>
      <c r="B136" s="60" t="s">
        <v>20</v>
      </c>
      <c r="C136" s="60"/>
      <c r="D136" s="60"/>
      <c r="E136" s="60"/>
      <c r="F136" s="61" t="s">
        <v>21</v>
      </c>
      <c r="G136" s="62" t="s">
        <v>22</v>
      </c>
      <c r="H136" s="63" t="s">
        <v>23</v>
      </c>
      <c r="I136" s="63" t="s">
        <v>24</v>
      </c>
    </row>
    <row r="137" spans="1:9" x14ac:dyDescent="0.25">
      <c r="A137" s="76" t="s">
        <v>2</v>
      </c>
      <c r="B137" s="106" t="s">
        <v>215</v>
      </c>
      <c r="C137" s="106"/>
      <c r="D137" s="106"/>
      <c r="E137" s="106"/>
      <c r="F137" s="66" t="s">
        <v>26</v>
      </c>
      <c r="G137" s="67">
        <v>1</v>
      </c>
      <c r="H137" s="2"/>
      <c r="I137" s="68">
        <f>G137*H137</f>
        <v>0</v>
      </c>
    </row>
    <row r="138" spans="1:9" x14ac:dyDescent="0.25">
      <c r="A138" s="76"/>
      <c r="B138" s="106" t="s">
        <v>216</v>
      </c>
      <c r="C138" s="106"/>
      <c r="D138" s="106"/>
      <c r="E138" s="106"/>
      <c r="F138" s="66" t="s">
        <v>26</v>
      </c>
      <c r="G138" s="67">
        <v>1</v>
      </c>
      <c r="H138" s="2"/>
      <c r="I138" s="68">
        <f t="shared" ref="I138:I144" si="4">G138*H138</f>
        <v>0</v>
      </c>
    </row>
    <row r="139" spans="1:9" x14ac:dyDescent="0.25">
      <c r="A139" s="76"/>
      <c r="B139" s="106" t="s">
        <v>217</v>
      </c>
      <c r="C139" s="106"/>
      <c r="D139" s="106"/>
      <c r="E139" s="106"/>
      <c r="F139" s="66" t="s">
        <v>26</v>
      </c>
      <c r="G139" s="67">
        <v>2</v>
      </c>
      <c r="H139" s="2"/>
      <c r="I139" s="68">
        <f t="shared" si="4"/>
        <v>0</v>
      </c>
    </row>
    <row r="140" spans="1:9" x14ac:dyDescent="0.25">
      <c r="A140" s="76"/>
      <c r="B140" s="106" t="s">
        <v>218</v>
      </c>
      <c r="C140" s="106"/>
      <c r="D140" s="106"/>
      <c r="E140" s="106"/>
      <c r="F140" s="66" t="s">
        <v>26</v>
      </c>
      <c r="G140" s="67">
        <v>1</v>
      </c>
      <c r="H140" s="2"/>
      <c r="I140" s="68">
        <f t="shared" si="4"/>
        <v>0</v>
      </c>
    </row>
    <row r="141" spans="1:9" x14ac:dyDescent="0.25">
      <c r="A141" s="76"/>
      <c r="B141" s="106" t="s">
        <v>250</v>
      </c>
      <c r="C141" s="106"/>
      <c r="D141" s="106"/>
      <c r="E141" s="106"/>
      <c r="F141" s="66" t="s">
        <v>26</v>
      </c>
      <c r="G141" s="67">
        <v>1</v>
      </c>
      <c r="H141" s="2"/>
      <c r="I141" s="68">
        <f t="shared" si="4"/>
        <v>0</v>
      </c>
    </row>
    <row r="142" spans="1:9" x14ac:dyDescent="0.25">
      <c r="A142" s="74"/>
      <c r="B142" s="97" t="s">
        <v>222</v>
      </c>
      <c r="C142" s="98"/>
      <c r="D142" s="98"/>
      <c r="E142" s="99"/>
      <c r="F142" s="66" t="s">
        <v>26</v>
      </c>
      <c r="G142" s="67">
        <v>1</v>
      </c>
      <c r="H142" s="2"/>
      <c r="I142" s="68">
        <f t="shared" si="4"/>
        <v>0</v>
      </c>
    </row>
    <row r="143" spans="1:9" x14ac:dyDescent="0.25">
      <c r="B143" s="106" t="s">
        <v>223</v>
      </c>
      <c r="C143" s="106"/>
      <c r="D143" s="106"/>
      <c r="E143" s="106"/>
      <c r="F143" s="66" t="s">
        <v>26</v>
      </c>
      <c r="G143" s="67">
        <v>1</v>
      </c>
      <c r="H143" s="2"/>
      <c r="I143" s="68">
        <f t="shared" si="4"/>
        <v>0</v>
      </c>
    </row>
    <row r="144" spans="1:9" x14ac:dyDescent="0.25">
      <c r="B144" s="106" t="s">
        <v>225</v>
      </c>
      <c r="C144" s="106"/>
      <c r="D144" s="106"/>
      <c r="E144" s="106"/>
      <c r="F144" s="66" t="s">
        <v>26</v>
      </c>
      <c r="G144" s="67">
        <v>2</v>
      </c>
      <c r="H144" s="2"/>
      <c r="I144" s="68">
        <f t="shared" si="4"/>
        <v>0</v>
      </c>
    </row>
    <row r="145" spans="1:9" x14ac:dyDescent="0.25">
      <c r="A145" s="23"/>
      <c r="B145" s="77"/>
      <c r="C145" s="77"/>
      <c r="D145" s="77"/>
      <c r="E145" s="77"/>
      <c r="F145" s="107"/>
      <c r="G145" s="108"/>
      <c r="H145" s="109"/>
      <c r="I145" s="109"/>
    </row>
    <row r="146" spans="1:9" x14ac:dyDescent="0.25">
      <c r="A146" s="49" t="s">
        <v>110</v>
      </c>
      <c r="B146" s="49"/>
      <c r="C146" s="49"/>
      <c r="D146" s="49"/>
      <c r="E146" s="49"/>
      <c r="F146" s="49"/>
      <c r="G146" s="49"/>
      <c r="H146" s="49"/>
      <c r="I146" s="50"/>
    </row>
    <row r="147" spans="1:9" ht="25.5" x14ac:dyDescent="0.25">
      <c r="A147" s="44"/>
      <c r="B147" s="60" t="s">
        <v>20</v>
      </c>
      <c r="C147" s="60"/>
      <c r="D147" s="60"/>
      <c r="E147" s="60"/>
      <c r="F147" s="61" t="s">
        <v>21</v>
      </c>
      <c r="G147" s="62" t="s">
        <v>22</v>
      </c>
      <c r="H147" s="63" t="s">
        <v>23</v>
      </c>
      <c r="I147" s="63" t="s">
        <v>24</v>
      </c>
    </row>
    <row r="148" spans="1:9" ht="41.25" customHeight="1" x14ac:dyDescent="0.25">
      <c r="A148" s="76"/>
      <c r="B148" s="65" t="s">
        <v>251</v>
      </c>
      <c r="C148" s="65"/>
      <c r="D148" s="65"/>
      <c r="E148" s="65"/>
      <c r="F148" s="66" t="s">
        <v>26</v>
      </c>
      <c r="G148" s="67">
        <v>2</v>
      </c>
      <c r="H148" s="2"/>
      <c r="I148" s="68">
        <f t="shared" ref="I148:I154" si="5">G148*H148</f>
        <v>0</v>
      </c>
    </row>
    <row r="149" spans="1:9" ht="41.25" customHeight="1" x14ac:dyDescent="0.25">
      <c r="A149" s="76"/>
      <c r="B149" s="65" t="s">
        <v>228</v>
      </c>
      <c r="C149" s="65"/>
      <c r="D149" s="65"/>
      <c r="E149" s="65"/>
      <c r="F149" s="66" t="s">
        <v>26</v>
      </c>
      <c r="G149" s="67">
        <v>1</v>
      </c>
      <c r="H149" s="2"/>
      <c r="I149" s="68">
        <f t="shared" si="5"/>
        <v>0</v>
      </c>
    </row>
    <row r="150" spans="1:9" ht="53.25" customHeight="1" x14ac:dyDescent="0.25">
      <c r="A150" s="76"/>
      <c r="B150" s="65" t="s">
        <v>229</v>
      </c>
      <c r="C150" s="65"/>
      <c r="D150" s="65"/>
      <c r="E150" s="65"/>
      <c r="F150" s="66" t="s">
        <v>26</v>
      </c>
      <c r="G150" s="67">
        <v>12</v>
      </c>
      <c r="H150" s="2"/>
      <c r="I150" s="68">
        <f t="shared" si="5"/>
        <v>0</v>
      </c>
    </row>
    <row r="151" spans="1:9" ht="53.25" customHeight="1" x14ac:dyDescent="0.25">
      <c r="A151" s="76"/>
      <c r="B151" s="65" t="s">
        <v>252</v>
      </c>
      <c r="C151" s="65"/>
      <c r="D151" s="65"/>
      <c r="E151" s="65"/>
      <c r="F151" s="66" t="s">
        <v>26</v>
      </c>
      <c r="G151" s="67">
        <v>11</v>
      </c>
      <c r="H151" s="2"/>
      <c r="I151" s="68">
        <f t="shared" si="5"/>
        <v>0</v>
      </c>
    </row>
    <row r="152" spans="1:9" ht="41.25" customHeight="1" x14ac:dyDescent="0.25">
      <c r="A152" s="76"/>
      <c r="B152" s="65" t="s">
        <v>253</v>
      </c>
      <c r="C152" s="65"/>
      <c r="D152" s="65"/>
      <c r="E152" s="65"/>
      <c r="F152" s="66" t="s">
        <v>26</v>
      </c>
      <c r="G152" s="67">
        <v>1</v>
      </c>
      <c r="H152" s="2"/>
      <c r="I152" s="68">
        <f t="shared" si="5"/>
        <v>0</v>
      </c>
    </row>
    <row r="153" spans="1:9" ht="41.25" customHeight="1" x14ac:dyDescent="0.25">
      <c r="A153" s="76"/>
      <c r="B153" s="65" t="s">
        <v>231</v>
      </c>
      <c r="C153" s="65"/>
      <c r="D153" s="65"/>
      <c r="E153" s="65"/>
      <c r="F153" s="66" t="s">
        <v>26</v>
      </c>
      <c r="G153" s="67">
        <v>1</v>
      </c>
      <c r="H153" s="2"/>
      <c r="I153" s="68">
        <f t="shared" si="5"/>
        <v>0</v>
      </c>
    </row>
    <row r="154" spans="1:9" ht="40.5" customHeight="1" x14ac:dyDescent="0.25">
      <c r="A154" s="110"/>
      <c r="B154" s="65" t="s">
        <v>254</v>
      </c>
      <c r="C154" s="65"/>
      <c r="D154" s="65"/>
      <c r="E154" s="65"/>
      <c r="F154" s="66" t="s">
        <v>26</v>
      </c>
      <c r="G154" s="67">
        <v>1</v>
      </c>
      <c r="H154" s="2"/>
      <c r="I154" s="68">
        <f t="shared" si="5"/>
        <v>0</v>
      </c>
    </row>
    <row r="155" spans="1:9" ht="14.25" customHeight="1" x14ac:dyDescent="0.25">
      <c r="A155" s="76"/>
      <c r="B155" s="111"/>
      <c r="C155" s="111"/>
      <c r="D155" s="111"/>
      <c r="E155" s="111"/>
      <c r="F155" s="107"/>
      <c r="G155" s="108"/>
      <c r="H155" s="109"/>
      <c r="I155" s="109"/>
    </row>
    <row r="156" spans="1:9" x14ac:dyDescent="0.25">
      <c r="A156" s="49" t="s">
        <v>111</v>
      </c>
      <c r="B156" s="49"/>
      <c r="C156" s="49"/>
      <c r="D156" s="49"/>
      <c r="E156" s="49"/>
      <c r="F156" s="49"/>
      <c r="G156" s="49"/>
      <c r="H156" s="49"/>
      <c r="I156" s="50"/>
    </row>
    <row r="157" spans="1:9" ht="30" customHeight="1" x14ac:dyDescent="0.25">
      <c r="A157" s="75" t="s">
        <v>112</v>
      </c>
      <c r="B157" s="75"/>
      <c r="C157" s="75"/>
      <c r="D157" s="75"/>
      <c r="E157" s="75"/>
      <c r="F157" s="75"/>
      <c r="G157" s="75"/>
      <c r="H157" s="75"/>
      <c r="I157" s="33"/>
    </row>
    <row r="158" spans="1:9" ht="12" customHeight="1" x14ac:dyDescent="0.25">
      <c r="A158" s="79"/>
      <c r="B158" s="79"/>
      <c r="C158" s="79"/>
      <c r="D158" s="79"/>
      <c r="E158" s="79"/>
      <c r="F158" s="79"/>
      <c r="G158" s="79"/>
      <c r="H158" s="79"/>
      <c r="I158" s="79"/>
    </row>
    <row r="159" spans="1:9" ht="25.5" x14ac:dyDescent="0.25">
      <c r="A159" s="44"/>
      <c r="B159" s="60" t="s">
        <v>20</v>
      </c>
      <c r="C159" s="60"/>
      <c r="D159" s="60"/>
      <c r="E159" s="60"/>
      <c r="F159" s="61" t="s">
        <v>21</v>
      </c>
      <c r="G159" s="62" t="s">
        <v>22</v>
      </c>
      <c r="H159" s="63" t="s">
        <v>23</v>
      </c>
      <c r="I159" s="63" t="s">
        <v>24</v>
      </c>
    </row>
    <row r="160" spans="1:9" ht="19.5" customHeight="1" x14ac:dyDescent="0.25">
      <c r="A160" s="76"/>
      <c r="B160" s="106" t="s">
        <v>127</v>
      </c>
      <c r="C160" s="106"/>
      <c r="D160" s="106"/>
      <c r="E160" s="106"/>
      <c r="F160" s="66" t="s">
        <v>26</v>
      </c>
      <c r="G160" s="112">
        <v>2</v>
      </c>
      <c r="H160" s="5"/>
      <c r="I160" s="113">
        <f>G160*H160</f>
        <v>0</v>
      </c>
    </row>
    <row r="161" spans="1:17" ht="18.75" customHeight="1" x14ac:dyDescent="0.25">
      <c r="A161" s="76"/>
      <c r="B161" s="106" t="s">
        <v>255</v>
      </c>
      <c r="C161" s="106"/>
      <c r="D161" s="106"/>
      <c r="E161" s="106"/>
      <c r="F161" s="66" t="s">
        <v>26</v>
      </c>
      <c r="G161" s="112">
        <v>4</v>
      </c>
      <c r="H161" s="5"/>
      <c r="I161" s="113">
        <f>G161*H161</f>
        <v>0</v>
      </c>
    </row>
    <row r="162" spans="1:17" ht="9.75" customHeight="1" x14ac:dyDescent="0.25">
      <c r="A162" s="76"/>
      <c r="B162" s="77"/>
      <c r="C162" s="77"/>
      <c r="D162" s="77"/>
      <c r="E162" s="77"/>
      <c r="F162" s="107"/>
      <c r="G162" s="132"/>
      <c r="H162" s="114"/>
      <c r="I162" s="114"/>
    </row>
    <row r="163" spans="1:17" x14ac:dyDescent="0.25">
      <c r="A163" s="49" t="s">
        <v>113</v>
      </c>
      <c r="B163" s="49"/>
      <c r="C163" s="49"/>
      <c r="D163" s="49"/>
      <c r="E163" s="49"/>
      <c r="F163" s="49"/>
      <c r="G163" s="49"/>
      <c r="H163" s="49"/>
      <c r="I163" s="50"/>
    </row>
    <row r="164" spans="1:17" ht="20.25" customHeight="1" x14ac:dyDescent="0.25">
      <c r="A164" s="44"/>
      <c r="B164" s="60" t="s">
        <v>20</v>
      </c>
      <c r="C164" s="60"/>
      <c r="D164" s="60"/>
      <c r="E164" s="60"/>
      <c r="F164" s="61" t="s">
        <v>21</v>
      </c>
      <c r="G164" s="62" t="s">
        <v>22</v>
      </c>
      <c r="H164" s="63" t="s">
        <v>23</v>
      </c>
      <c r="I164" s="63" t="s">
        <v>24</v>
      </c>
    </row>
    <row r="165" spans="1:17" x14ac:dyDescent="0.25">
      <c r="A165" s="76"/>
      <c r="B165" s="106" t="s">
        <v>234</v>
      </c>
      <c r="C165" s="106"/>
      <c r="D165" s="106"/>
      <c r="E165" s="106"/>
      <c r="F165" s="66" t="s">
        <v>153</v>
      </c>
      <c r="G165" s="67">
        <v>274</v>
      </c>
      <c r="H165" s="2"/>
      <c r="I165" s="68">
        <f t="shared" ref="I165:I170" si="6">G165*H165</f>
        <v>0</v>
      </c>
      <c r="K165" s="18"/>
    </row>
    <row r="166" spans="1:17" x14ac:dyDescent="0.25">
      <c r="A166" s="76"/>
      <c r="B166" s="106" t="s">
        <v>235</v>
      </c>
      <c r="C166" s="106"/>
      <c r="D166" s="106"/>
      <c r="E166" s="106"/>
      <c r="F166" s="66" t="s">
        <v>26</v>
      </c>
      <c r="G166" s="67">
        <v>4</v>
      </c>
      <c r="H166" s="2"/>
      <c r="I166" s="68">
        <f t="shared" si="6"/>
        <v>0</v>
      </c>
    </row>
    <row r="167" spans="1:17" x14ac:dyDescent="0.25">
      <c r="A167" s="76"/>
      <c r="B167" s="106" t="s">
        <v>236</v>
      </c>
      <c r="C167" s="106"/>
      <c r="D167" s="106"/>
      <c r="E167" s="106"/>
      <c r="F167" s="66" t="s">
        <v>26</v>
      </c>
      <c r="G167" s="67">
        <v>2</v>
      </c>
      <c r="H167" s="2"/>
      <c r="I167" s="68">
        <f t="shared" si="6"/>
        <v>0</v>
      </c>
    </row>
    <row r="168" spans="1:17" x14ac:dyDescent="0.25">
      <c r="A168" s="76"/>
      <c r="B168" s="106" t="s">
        <v>237</v>
      </c>
      <c r="C168" s="106"/>
      <c r="D168" s="106"/>
      <c r="E168" s="106"/>
      <c r="F168" s="66" t="s">
        <v>26</v>
      </c>
      <c r="G168" s="67">
        <v>2</v>
      </c>
      <c r="H168" s="2"/>
      <c r="I168" s="68">
        <f t="shared" si="6"/>
        <v>0</v>
      </c>
    </row>
    <row r="169" spans="1:17" x14ac:dyDescent="0.25">
      <c r="A169" s="76"/>
      <c r="B169" s="106" t="s">
        <v>238</v>
      </c>
      <c r="C169" s="106"/>
      <c r="D169" s="106"/>
      <c r="E169" s="106"/>
      <c r="F169" s="66" t="s">
        <v>26</v>
      </c>
      <c r="G169" s="67">
        <v>1</v>
      </c>
      <c r="H169" s="2"/>
      <c r="I169" s="68">
        <f t="shared" si="6"/>
        <v>0</v>
      </c>
    </row>
    <row r="170" spans="1:17" x14ac:dyDescent="0.25">
      <c r="A170" s="74"/>
      <c r="B170" s="106" t="s">
        <v>239</v>
      </c>
      <c r="C170" s="106"/>
      <c r="D170" s="106"/>
      <c r="E170" s="106"/>
      <c r="F170" s="66" t="s">
        <v>26</v>
      </c>
      <c r="G170" s="67">
        <v>1</v>
      </c>
      <c r="H170" s="2"/>
      <c r="I170" s="68">
        <f t="shared" si="6"/>
        <v>0</v>
      </c>
    </row>
    <row r="171" spans="1:17" ht="54" customHeight="1" x14ac:dyDescent="0.25">
      <c r="A171" s="74"/>
      <c r="B171" s="65" t="s">
        <v>240</v>
      </c>
      <c r="C171" s="65"/>
      <c r="D171" s="65"/>
      <c r="E171" s="65"/>
      <c r="F171" s="66"/>
      <c r="G171" s="67"/>
      <c r="H171" s="68"/>
      <c r="I171" s="68">
        <f>SUM(I129:I169)*0.1</f>
        <v>0</v>
      </c>
      <c r="J171" s="42"/>
      <c r="K171" s="42"/>
      <c r="L171" s="42"/>
      <c r="M171" s="42"/>
      <c r="N171" s="42"/>
      <c r="O171" s="42"/>
      <c r="P171" s="42"/>
      <c r="Q171" s="42"/>
    </row>
    <row r="172" spans="1:17" x14ac:dyDescent="0.25">
      <c r="A172" s="74"/>
      <c r="B172" s="115" t="s">
        <v>114</v>
      </c>
      <c r="C172" s="115"/>
      <c r="D172" s="115"/>
      <c r="E172" s="115"/>
      <c r="F172" s="116"/>
      <c r="G172" s="117"/>
      <c r="H172" s="118" t="s">
        <v>65</v>
      </c>
      <c r="I172" s="118">
        <f>SUM(I129:I171)</f>
        <v>0</v>
      </c>
      <c r="J172" s="42"/>
      <c r="K172" s="42"/>
      <c r="L172" s="42"/>
      <c r="M172" s="42"/>
      <c r="N172" s="42"/>
      <c r="O172" s="42"/>
      <c r="P172" s="42"/>
      <c r="Q172" s="42"/>
    </row>
    <row r="173" spans="1:17" x14ac:dyDescent="0.25">
      <c r="A173" s="74"/>
      <c r="B173" s="79"/>
      <c r="C173" s="79"/>
      <c r="D173" s="79"/>
      <c r="E173" s="79"/>
      <c r="F173" s="36"/>
      <c r="G173" s="37"/>
      <c r="H173" s="39"/>
      <c r="I173" s="39"/>
      <c r="J173" s="42"/>
      <c r="K173" s="42"/>
      <c r="L173" s="42"/>
      <c r="M173" s="42"/>
      <c r="N173" s="42"/>
      <c r="O173" s="42"/>
      <c r="P173" s="42"/>
      <c r="Q173" s="42"/>
    </row>
    <row r="174" spans="1:17" x14ac:dyDescent="0.25">
      <c r="A174" s="74"/>
      <c r="B174" s="79"/>
      <c r="C174" s="79"/>
      <c r="D174" s="79"/>
      <c r="E174" s="79"/>
      <c r="F174" s="36"/>
      <c r="G174" s="37"/>
      <c r="H174" s="39"/>
      <c r="I174" s="39"/>
    </row>
    <row r="175" spans="1:17" x14ac:dyDescent="0.25">
      <c r="A175" s="49" t="s">
        <v>115</v>
      </c>
      <c r="B175" s="49"/>
      <c r="C175" s="49"/>
      <c r="D175" s="49"/>
      <c r="E175" s="49"/>
      <c r="F175" s="49"/>
      <c r="G175" s="49"/>
      <c r="H175" s="49"/>
      <c r="I175" s="39"/>
    </row>
    <row r="176" spans="1:17" x14ac:dyDescent="0.25">
      <c r="A176" s="49" t="s">
        <v>16</v>
      </c>
      <c r="B176" s="49"/>
      <c r="C176" s="49"/>
      <c r="D176" s="49"/>
      <c r="E176" s="49"/>
      <c r="F176" s="49"/>
      <c r="G176" s="49"/>
      <c r="H176" s="49"/>
      <c r="I176" s="39"/>
    </row>
    <row r="177" spans="1:9" x14ac:dyDescent="0.25">
      <c r="A177" s="74"/>
      <c r="B177" s="79"/>
      <c r="C177" s="79"/>
      <c r="D177" s="79"/>
      <c r="E177" s="79"/>
      <c r="F177" s="36"/>
      <c r="G177" s="37"/>
      <c r="H177" s="39"/>
      <c r="I177" s="39"/>
    </row>
    <row r="178" spans="1:9" ht="25.5" x14ac:dyDescent="0.25">
      <c r="A178" s="133" t="s">
        <v>19</v>
      </c>
      <c r="B178" s="134" t="s">
        <v>20</v>
      </c>
      <c r="C178" s="135"/>
      <c r="D178" s="135"/>
      <c r="E178" s="136"/>
      <c r="F178" s="137" t="s">
        <v>21</v>
      </c>
      <c r="G178" s="138" t="s">
        <v>22</v>
      </c>
      <c r="H178" s="139" t="s">
        <v>23</v>
      </c>
      <c r="I178" s="139" t="s">
        <v>24</v>
      </c>
    </row>
    <row r="179" spans="1:9" ht="47.25" customHeight="1" x14ac:dyDescent="0.2">
      <c r="A179" s="140" t="s">
        <v>27</v>
      </c>
      <c r="B179" s="119" t="s">
        <v>128</v>
      </c>
      <c r="C179" s="120"/>
      <c r="D179" s="120"/>
      <c r="E179" s="121"/>
      <c r="F179" s="122" t="s">
        <v>26</v>
      </c>
      <c r="G179" s="123">
        <v>1</v>
      </c>
      <c r="H179" s="6"/>
      <c r="I179" s="124">
        <f>G179*H179</f>
        <v>0</v>
      </c>
    </row>
    <row r="180" spans="1:9" ht="42.75" customHeight="1" x14ac:dyDescent="0.2">
      <c r="A180" s="140" t="s">
        <v>28</v>
      </c>
      <c r="B180" s="141" t="s">
        <v>116</v>
      </c>
      <c r="C180" s="142"/>
      <c r="D180" s="142"/>
      <c r="E180" s="143"/>
      <c r="F180" s="122" t="s">
        <v>26</v>
      </c>
      <c r="G180" s="123">
        <v>3</v>
      </c>
      <c r="H180" s="6"/>
      <c r="I180" s="124">
        <f t="shared" ref="I180:I184" si="7">G180*H180</f>
        <v>0</v>
      </c>
    </row>
    <row r="181" spans="1:9" ht="69" customHeight="1" x14ac:dyDescent="0.2">
      <c r="A181" s="140" t="s">
        <v>29</v>
      </c>
      <c r="B181" s="125" t="s">
        <v>256</v>
      </c>
      <c r="C181" s="126"/>
      <c r="D181" s="126"/>
      <c r="E181" s="127"/>
      <c r="F181" s="144" t="s">
        <v>26</v>
      </c>
      <c r="G181" s="128">
        <v>9</v>
      </c>
      <c r="H181" s="130"/>
      <c r="I181" s="124">
        <f t="shared" si="7"/>
        <v>0</v>
      </c>
    </row>
    <row r="182" spans="1:9" ht="69" customHeight="1" x14ac:dyDescent="0.2">
      <c r="A182" s="140" t="s">
        <v>30</v>
      </c>
      <c r="B182" s="125" t="s">
        <v>257</v>
      </c>
      <c r="C182" s="126"/>
      <c r="D182" s="126"/>
      <c r="E182" s="127"/>
      <c r="F182" s="144" t="s">
        <v>26</v>
      </c>
      <c r="G182" s="128">
        <v>1</v>
      </c>
      <c r="H182" s="130"/>
      <c r="I182" s="124">
        <f t="shared" si="7"/>
        <v>0</v>
      </c>
    </row>
    <row r="183" spans="1:9" ht="96.75" customHeight="1" x14ac:dyDescent="0.2">
      <c r="A183" s="140" t="s">
        <v>31</v>
      </c>
      <c r="B183" s="125" t="s">
        <v>118</v>
      </c>
      <c r="C183" s="126"/>
      <c r="D183" s="126"/>
      <c r="E183" s="127"/>
      <c r="F183" s="89" t="s">
        <v>26</v>
      </c>
      <c r="G183" s="128">
        <v>1</v>
      </c>
      <c r="H183" s="130"/>
      <c r="I183" s="124">
        <f t="shared" si="7"/>
        <v>0</v>
      </c>
    </row>
    <row r="184" spans="1:9" ht="108.75" customHeight="1" x14ac:dyDescent="0.2">
      <c r="A184" s="140" t="s">
        <v>32</v>
      </c>
      <c r="B184" s="125" t="s">
        <v>119</v>
      </c>
      <c r="C184" s="126"/>
      <c r="D184" s="126"/>
      <c r="E184" s="127"/>
      <c r="F184" s="89" t="s">
        <v>26</v>
      </c>
      <c r="G184" s="128">
        <v>6</v>
      </c>
      <c r="H184" s="130"/>
      <c r="I184" s="124">
        <f t="shared" si="7"/>
        <v>0</v>
      </c>
    </row>
    <row r="185" spans="1:9" ht="60" customHeight="1" x14ac:dyDescent="0.25">
      <c r="A185" s="140" t="s">
        <v>33</v>
      </c>
      <c r="B185" s="145" t="s">
        <v>258</v>
      </c>
      <c r="C185" s="146"/>
      <c r="D185" s="146"/>
      <c r="E185" s="147"/>
      <c r="F185" s="70"/>
      <c r="G185" s="73"/>
      <c r="H185" s="72"/>
      <c r="I185" s="72">
        <f>SUM(I179:I184)*0.1</f>
        <v>0</v>
      </c>
    </row>
    <row r="186" spans="1:9" x14ac:dyDescent="0.25">
      <c r="A186" s="148"/>
      <c r="B186" s="149" t="s">
        <v>120</v>
      </c>
      <c r="C186" s="149"/>
      <c r="D186" s="149"/>
      <c r="E186" s="149"/>
      <c r="F186" s="150"/>
      <c r="G186" s="151"/>
      <c r="H186" s="152" t="s">
        <v>65</v>
      </c>
      <c r="I186" s="152">
        <f>SUM(I179:I185)</f>
        <v>0</v>
      </c>
    </row>
    <row r="187" spans="1:9" x14ac:dyDescent="0.25">
      <c r="A187" s="74"/>
      <c r="B187" s="79"/>
      <c r="C187" s="79"/>
      <c r="D187" s="79"/>
      <c r="E187" s="79"/>
      <c r="F187" s="36"/>
      <c r="G187" s="37"/>
      <c r="H187" s="39"/>
      <c r="I187" s="39"/>
    </row>
    <row r="188" spans="1:9" ht="16.5" customHeight="1" x14ac:dyDescent="0.25">
      <c r="A188" s="74"/>
      <c r="B188" s="79"/>
      <c r="C188" s="79"/>
      <c r="D188" s="79"/>
      <c r="E188" s="79"/>
      <c r="F188" s="36"/>
      <c r="G188" s="37"/>
      <c r="H188" s="39"/>
      <c r="I188" s="39"/>
    </row>
    <row r="189" spans="1:9" ht="16.5" customHeight="1" x14ac:dyDescent="0.25"/>
    <row r="190" spans="1:9" ht="16.5" customHeight="1" x14ac:dyDescent="0.25"/>
    <row r="192" spans="1:9" ht="54.75" customHeight="1" x14ac:dyDescent="0.25"/>
    <row r="193" s="10" customFormat="1" ht="54" customHeight="1" x14ac:dyDescent="0.25"/>
    <row r="194" s="10" customFormat="1" ht="81" customHeight="1" x14ac:dyDescent="0.25"/>
    <row r="195" s="10" customFormat="1" ht="81" customHeight="1" x14ac:dyDescent="0.25"/>
    <row r="196" s="10" customFormat="1" ht="153.75" customHeight="1" x14ac:dyDescent="0.25"/>
  </sheetData>
  <sheetProtection algorithmName="SHA-512" hashValue="jHMN23HKJSoyrySljFVVPff6SYxbxIecgr73WNDOrbApLm37BpNVKTMfHsj8+fRam9Gn6vZ7DgJ6B0oppvwcrw==" saltValue="jeRLMjslNKkGCKRZXd9uHQ==" spinCount="100000" sheet="1" objects="1" scenarios="1"/>
  <mergeCells count="145">
    <mergeCell ref="A1:B1"/>
    <mergeCell ref="C1:I1"/>
    <mergeCell ref="A23:B23"/>
    <mergeCell ref="A25:B25"/>
    <mergeCell ref="A32:I32"/>
    <mergeCell ref="A35:C35"/>
    <mergeCell ref="A38:H38"/>
    <mergeCell ref="A39:H39"/>
    <mergeCell ref="A3:I3"/>
    <mergeCell ref="C5:G5"/>
    <mergeCell ref="C6:I6"/>
    <mergeCell ref="F14:G14"/>
    <mergeCell ref="A16:I16"/>
    <mergeCell ref="A19:B19"/>
    <mergeCell ref="B47:E47"/>
    <mergeCell ref="B48:E48"/>
    <mergeCell ref="B49:E49"/>
    <mergeCell ref="B50:E50"/>
    <mergeCell ref="B51:E51"/>
    <mergeCell ref="B52:E52"/>
    <mergeCell ref="A40:H40"/>
    <mergeCell ref="B42:E42"/>
    <mergeCell ref="B43:E43"/>
    <mergeCell ref="B44:E44"/>
    <mergeCell ref="B45:E45"/>
    <mergeCell ref="B46:E46"/>
    <mergeCell ref="B59:E59"/>
    <mergeCell ref="B60:E60"/>
    <mergeCell ref="B61:E61"/>
    <mergeCell ref="B62:E62"/>
    <mergeCell ref="B63:E63"/>
    <mergeCell ref="B64:E64"/>
    <mergeCell ref="B53:E53"/>
    <mergeCell ref="B54:E54"/>
    <mergeCell ref="B55:E55"/>
    <mergeCell ref="B56:E56"/>
    <mergeCell ref="B57:E57"/>
    <mergeCell ref="B58:E58"/>
    <mergeCell ref="B71:E71"/>
    <mergeCell ref="B72:E72"/>
    <mergeCell ref="B73:E73"/>
    <mergeCell ref="B74:E74"/>
    <mergeCell ref="B75:E75"/>
    <mergeCell ref="B76:E76"/>
    <mergeCell ref="B65:E65"/>
    <mergeCell ref="B66:E66"/>
    <mergeCell ref="B67:E67"/>
    <mergeCell ref="B68:E68"/>
    <mergeCell ref="B69:E69"/>
    <mergeCell ref="B70:E70"/>
    <mergeCell ref="B84:E84"/>
    <mergeCell ref="B85:E85"/>
    <mergeCell ref="B86:E86"/>
    <mergeCell ref="B87:E87"/>
    <mergeCell ref="B88:E88"/>
    <mergeCell ref="B89:E89"/>
    <mergeCell ref="B77:E77"/>
    <mergeCell ref="B78:E78"/>
    <mergeCell ref="B79:E79"/>
    <mergeCell ref="B80:E80"/>
    <mergeCell ref="A82:H82"/>
    <mergeCell ref="B83:E83"/>
    <mergeCell ref="A98:H98"/>
    <mergeCell ref="A99:H99"/>
    <mergeCell ref="B101:E101"/>
    <mergeCell ref="B102:E102"/>
    <mergeCell ref="B103:E103"/>
    <mergeCell ref="B90:E90"/>
    <mergeCell ref="B91:E91"/>
    <mergeCell ref="B92:E92"/>
    <mergeCell ref="B93:E93"/>
    <mergeCell ref="B94:E94"/>
    <mergeCell ref="B95:E95"/>
    <mergeCell ref="B110:E110"/>
    <mergeCell ref="B111:E111"/>
    <mergeCell ref="B112:E112"/>
    <mergeCell ref="B113:E113"/>
    <mergeCell ref="B114:E114"/>
    <mergeCell ref="B115:E115"/>
    <mergeCell ref="B104:E104"/>
    <mergeCell ref="B105:E105"/>
    <mergeCell ref="B106:E106"/>
    <mergeCell ref="B107:E107"/>
    <mergeCell ref="B108:E108"/>
    <mergeCell ref="B109:E109"/>
    <mergeCell ref="A124:H124"/>
    <mergeCell ref="A125:H125"/>
    <mergeCell ref="A126:H126"/>
    <mergeCell ref="B128:E128"/>
    <mergeCell ref="B129:E129"/>
    <mergeCell ref="B130:E130"/>
    <mergeCell ref="B116:E116"/>
    <mergeCell ref="B117:E117"/>
    <mergeCell ref="B118:E118"/>
    <mergeCell ref="B119:E119"/>
    <mergeCell ref="B120:E120"/>
    <mergeCell ref="A123:H123"/>
    <mergeCell ref="B137:E137"/>
    <mergeCell ref="B138:E138"/>
    <mergeCell ref="B139:E139"/>
    <mergeCell ref="B140:E140"/>
    <mergeCell ref="B141:E141"/>
    <mergeCell ref="B142:E142"/>
    <mergeCell ref="B131:E131"/>
    <mergeCell ref="B132:E132"/>
    <mergeCell ref="A133:H133"/>
    <mergeCell ref="A134:H134"/>
    <mergeCell ref="B136:E136"/>
    <mergeCell ref="B150:E150"/>
    <mergeCell ref="B151:E151"/>
    <mergeCell ref="B152:E152"/>
    <mergeCell ref="B153:E153"/>
    <mergeCell ref="B154:E154"/>
    <mergeCell ref="A156:H156"/>
    <mergeCell ref="B143:E143"/>
    <mergeCell ref="B144:E144"/>
    <mergeCell ref="A146:H146"/>
    <mergeCell ref="B147:E147"/>
    <mergeCell ref="B148:E148"/>
    <mergeCell ref="B149:E149"/>
    <mergeCell ref="B165:E165"/>
    <mergeCell ref="B166:E166"/>
    <mergeCell ref="B167:E167"/>
    <mergeCell ref="B168:E168"/>
    <mergeCell ref="B169:E169"/>
    <mergeCell ref="B170:E170"/>
    <mergeCell ref="A157:H157"/>
    <mergeCell ref="B159:E159"/>
    <mergeCell ref="B160:E160"/>
    <mergeCell ref="B161:E161"/>
    <mergeCell ref="A163:H163"/>
    <mergeCell ref="B164:E164"/>
    <mergeCell ref="B186:E186"/>
    <mergeCell ref="B180:E180"/>
    <mergeCell ref="B181:E181"/>
    <mergeCell ref="B182:E182"/>
    <mergeCell ref="B183:E183"/>
    <mergeCell ref="B184:E184"/>
    <mergeCell ref="B185:E185"/>
    <mergeCell ref="B171:E171"/>
    <mergeCell ref="B172:E172"/>
    <mergeCell ref="A175:H175"/>
    <mergeCell ref="A176:H176"/>
    <mergeCell ref="B178:E178"/>
    <mergeCell ref="B179:E179"/>
  </mergeCells>
  <phoneticPr fontId="17"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95"/>
  <sheetViews>
    <sheetView topLeftCell="A181" workbookViewId="0">
      <selection activeCell="O187" sqref="O187"/>
    </sheetView>
  </sheetViews>
  <sheetFormatPr defaultRowHeight="16.5" x14ac:dyDescent="0.25"/>
  <cols>
    <col min="1" max="1" width="7.85546875" style="10" bestFit="1" customWidth="1"/>
    <col min="2" max="4" width="11.140625" style="10" customWidth="1"/>
    <col min="5" max="5" width="7.7109375" style="10" customWidth="1"/>
    <col min="6" max="6" width="5.5703125" style="10" customWidth="1"/>
    <col min="7" max="7" width="8.42578125" style="10" customWidth="1"/>
    <col min="8" max="8" width="8.5703125" style="10" customWidth="1"/>
    <col min="9" max="9" width="11.140625" style="10" customWidth="1"/>
    <col min="10" max="16384" width="9.140625" style="10"/>
  </cols>
  <sheetData>
    <row r="1" spans="1:9" x14ac:dyDescent="0.25">
      <c r="A1" s="8"/>
      <c r="B1" s="9"/>
      <c r="C1" s="9"/>
      <c r="D1" s="9"/>
    </row>
    <row r="2" spans="1:9" x14ac:dyDescent="0.25">
      <c r="A2" s="11"/>
      <c r="B2" s="11"/>
      <c r="C2" s="12"/>
      <c r="D2" s="12"/>
      <c r="E2" s="12"/>
      <c r="F2" s="12"/>
      <c r="G2" s="12"/>
      <c r="H2" s="12"/>
      <c r="I2" s="12"/>
    </row>
    <row r="4" spans="1:9" ht="18" x14ac:dyDescent="0.25">
      <c r="A4" s="13" t="s">
        <v>4</v>
      </c>
      <c r="B4" s="13"/>
      <c r="C4" s="13"/>
      <c r="D4" s="13"/>
      <c r="E4" s="13"/>
      <c r="F4" s="13"/>
      <c r="G4" s="13"/>
      <c r="H4" s="13"/>
      <c r="I4" s="13"/>
    </row>
    <row r="5" spans="1:9" x14ac:dyDescent="0.25">
      <c r="A5" s="14" t="s">
        <v>2</v>
      </c>
      <c r="F5" s="15"/>
      <c r="G5" s="16"/>
      <c r="H5" s="17"/>
      <c r="I5" s="18"/>
    </row>
    <row r="6" spans="1:9" ht="25.5" customHeight="1" x14ac:dyDescent="0.25">
      <c r="A6" s="19"/>
      <c r="C6" s="20" t="s">
        <v>121</v>
      </c>
      <c r="D6" s="20"/>
      <c r="E6" s="20"/>
      <c r="F6" s="20"/>
      <c r="G6" s="20"/>
      <c r="H6" s="21" t="s">
        <v>5</v>
      </c>
      <c r="I6" s="22">
        <f>I28+I38</f>
        <v>3850</v>
      </c>
    </row>
    <row r="7" spans="1:9" x14ac:dyDescent="0.25">
      <c r="A7" s="23"/>
      <c r="C7" s="24"/>
      <c r="D7" s="24"/>
      <c r="E7" s="24"/>
      <c r="F7" s="24"/>
      <c r="G7" s="24"/>
      <c r="H7" s="24"/>
      <c r="I7" s="24"/>
    </row>
    <row r="8" spans="1:9" x14ac:dyDescent="0.25">
      <c r="A8" s="14"/>
      <c r="E8" s="9"/>
      <c r="F8" s="16"/>
      <c r="G8" s="17"/>
      <c r="H8" s="21"/>
      <c r="I8" s="22"/>
    </row>
    <row r="9" spans="1:9" x14ac:dyDescent="0.25">
      <c r="A9" s="23"/>
      <c r="E9" s="9"/>
      <c r="F9" s="16"/>
      <c r="G9" s="17"/>
      <c r="H9" s="18"/>
      <c r="I9" s="25"/>
    </row>
    <row r="10" spans="1:9" x14ac:dyDescent="0.25">
      <c r="E10" s="9"/>
      <c r="F10" s="16"/>
      <c r="G10" s="14" t="s">
        <v>6</v>
      </c>
      <c r="H10" s="18"/>
      <c r="I10" s="22">
        <f>SUM(I6:I8)</f>
        <v>3850</v>
      </c>
    </row>
    <row r="11" spans="1:9" x14ac:dyDescent="0.25">
      <c r="A11" s="14"/>
      <c r="E11" s="9"/>
      <c r="F11" s="16"/>
      <c r="G11" s="17"/>
      <c r="H11" s="18"/>
      <c r="I11" s="22"/>
    </row>
    <row r="12" spans="1:9" x14ac:dyDescent="0.25">
      <c r="A12" s="26"/>
      <c r="B12" s="27"/>
      <c r="C12" s="27"/>
      <c r="D12" s="27"/>
      <c r="E12" s="28"/>
      <c r="F12" s="29"/>
      <c r="G12" s="30"/>
      <c r="H12" s="25"/>
      <c r="I12" s="25"/>
    </row>
    <row r="13" spans="1:9" ht="26.25" customHeight="1" x14ac:dyDescent="0.25">
      <c r="A13" s="23"/>
      <c r="F13" s="16"/>
      <c r="G13" s="9" t="s">
        <v>7</v>
      </c>
      <c r="H13" s="21" t="s">
        <v>5</v>
      </c>
      <c r="I13" s="18">
        <f>SUM(I10)*0.22</f>
        <v>847</v>
      </c>
    </row>
    <row r="14" spans="1:9" x14ac:dyDescent="0.25">
      <c r="A14" s="23"/>
      <c r="E14" s="9"/>
      <c r="F14" s="16"/>
      <c r="G14" s="17"/>
      <c r="H14" s="31"/>
      <c r="I14" s="25"/>
    </row>
    <row r="15" spans="1:9" x14ac:dyDescent="0.25">
      <c r="E15" s="23" t="s">
        <v>2</v>
      </c>
      <c r="F15" s="32" t="s">
        <v>8</v>
      </c>
      <c r="G15" s="32"/>
      <c r="H15" s="21" t="s">
        <v>5</v>
      </c>
      <c r="I15" s="18">
        <f>SUM(I10:I13)</f>
        <v>4697</v>
      </c>
    </row>
    <row r="16" spans="1:9" x14ac:dyDescent="0.25">
      <c r="A16" s="23"/>
      <c r="E16" s="33"/>
      <c r="F16" s="16"/>
      <c r="G16" s="17"/>
      <c r="H16" s="18"/>
      <c r="I16" s="18"/>
    </row>
    <row r="17" spans="1:9" ht="18.75" customHeight="1" x14ac:dyDescent="0.25">
      <c r="A17" s="13" t="s">
        <v>9</v>
      </c>
      <c r="B17" s="13"/>
      <c r="C17" s="13"/>
      <c r="D17" s="13"/>
      <c r="E17" s="13"/>
      <c r="F17" s="13"/>
      <c r="G17" s="13"/>
      <c r="H17" s="13"/>
      <c r="I17" s="13"/>
    </row>
    <row r="18" spans="1:9" x14ac:dyDescent="0.25">
      <c r="A18" s="23"/>
      <c r="E18" s="15"/>
      <c r="F18" s="16"/>
      <c r="G18" s="17"/>
      <c r="H18" s="18"/>
      <c r="I18" s="18"/>
    </row>
    <row r="19" spans="1:9" x14ac:dyDescent="0.25">
      <c r="A19" s="23"/>
      <c r="E19" s="15"/>
      <c r="F19" s="16"/>
      <c r="G19" s="17"/>
      <c r="H19" s="18"/>
      <c r="I19" s="18"/>
    </row>
    <row r="20" spans="1:9" x14ac:dyDescent="0.25">
      <c r="A20" s="34" t="s">
        <v>10</v>
      </c>
      <c r="B20" s="34"/>
      <c r="C20" s="35"/>
      <c r="D20" s="35"/>
      <c r="E20" s="33"/>
      <c r="F20" s="36"/>
      <c r="G20" s="37"/>
      <c r="H20" s="38" t="s">
        <v>5</v>
      </c>
      <c r="I20" s="39">
        <f>I81</f>
        <v>3850</v>
      </c>
    </row>
    <row r="21" spans="1:9" x14ac:dyDescent="0.25">
      <c r="A21" s="23"/>
      <c r="E21" s="15"/>
      <c r="F21" s="16"/>
      <c r="G21" s="17"/>
      <c r="H21" s="18"/>
      <c r="I21" s="18"/>
    </row>
    <row r="22" spans="1:9" x14ac:dyDescent="0.25">
      <c r="A22" s="40" t="s">
        <v>11</v>
      </c>
      <c r="B22" s="40"/>
      <c r="C22" s="35"/>
      <c r="D22" s="35"/>
      <c r="E22" s="33"/>
      <c r="F22" s="36"/>
      <c r="G22" s="37"/>
      <c r="H22" s="38" t="s">
        <v>5</v>
      </c>
      <c r="I22" s="39">
        <f>I98</f>
        <v>0</v>
      </c>
    </row>
    <row r="23" spans="1:9" x14ac:dyDescent="0.25">
      <c r="A23" s="23"/>
      <c r="E23" s="15"/>
      <c r="F23" s="16"/>
      <c r="G23" s="17"/>
      <c r="H23" s="18"/>
      <c r="I23" s="18"/>
    </row>
    <row r="24" spans="1:9" x14ac:dyDescent="0.25">
      <c r="A24" s="34" t="s">
        <v>12</v>
      </c>
      <c r="B24" s="34"/>
      <c r="C24" s="35"/>
      <c r="D24" s="35"/>
      <c r="E24" s="33"/>
      <c r="F24" s="36"/>
      <c r="G24" s="37"/>
      <c r="H24" s="38" t="s">
        <v>5</v>
      </c>
      <c r="I24" s="39">
        <f>I123</f>
        <v>0</v>
      </c>
    </row>
    <row r="25" spans="1:9" x14ac:dyDescent="0.25">
      <c r="A25" s="40"/>
      <c r="B25" s="40"/>
      <c r="C25" s="40"/>
      <c r="D25" s="40"/>
      <c r="E25" s="15"/>
      <c r="F25" s="16"/>
      <c r="G25" s="17"/>
      <c r="H25" s="18"/>
      <c r="I25" s="18"/>
    </row>
    <row r="26" spans="1:9" x14ac:dyDescent="0.25">
      <c r="A26" s="34" t="s">
        <v>13</v>
      </c>
      <c r="B26" s="34"/>
      <c r="C26" s="35"/>
      <c r="D26" s="35"/>
      <c r="E26" s="33"/>
      <c r="F26" s="36"/>
      <c r="G26" s="37"/>
      <c r="H26" s="38" t="s">
        <v>5</v>
      </c>
      <c r="I26" s="39">
        <f>I175</f>
        <v>0</v>
      </c>
    </row>
    <row r="27" spans="1:9" x14ac:dyDescent="0.25">
      <c r="A27" s="26"/>
      <c r="B27" s="27"/>
      <c r="C27" s="27"/>
      <c r="D27" s="27"/>
      <c r="E27" s="41"/>
      <c r="F27" s="29"/>
      <c r="G27" s="30"/>
      <c r="H27" s="25"/>
      <c r="I27" s="25"/>
    </row>
    <row r="28" spans="1:9" x14ac:dyDescent="0.25">
      <c r="A28" s="40" t="s">
        <v>14</v>
      </c>
      <c r="B28" s="42"/>
      <c r="C28" s="42"/>
      <c r="D28" s="42"/>
      <c r="E28" s="33"/>
      <c r="F28" s="36"/>
      <c r="G28" s="37"/>
      <c r="H28" s="38" t="s">
        <v>5</v>
      </c>
      <c r="I28" s="39">
        <f>SUM(I20:I27)</f>
        <v>3850</v>
      </c>
    </row>
    <row r="29" spans="1:9" x14ac:dyDescent="0.25">
      <c r="A29" s="40"/>
      <c r="B29" s="42"/>
      <c r="C29" s="42"/>
      <c r="D29" s="42"/>
      <c r="E29" s="33"/>
      <c r="F29" s="36"/>
      <c r="G29" s="37"/>
      <c r="H29" s="38"/>
      <c r="I29" s="39"/>
    </row>
    <row r="30" spans="1:9" x14ac:dyDescent="0.25">
      <c r="A30" s="23"/>
      <c r="E30" s="15"/>
      <c r="F30" s="16"/>
      <c r="G30" s="17"/>
      <c r="H30" s="18"/>
      <c r="I30" s="18"/>
    </row>
    <row r="31" spans="1:9" x14ac:dyDescent="0.25">
      <c r="A31" s="43"/>
      <c r="B31" s="44"/>
      <c r="C31" s="44"/>
      <c r="D31" s="44"/>
      <c r="E31" s="45"/>
      <c r="F31" s="46"/>
      <c r="G31" s="47"/>
      <c r="H31" s="48"/>
      <c r="I31" s="48"/>
    </row>
    <row r="32" spans="1:9" x14ac:dyDescent="0.25">
      <c r="A32" s="43"/>
      <c r="B32" s="44"/>
      <c r="C32" s="44"/>
      <c r="D32" s="44"/>
      <c r="E32" s="45"/>
      <c r="F32" s="46"/>
      <c r="G32" s="47"/>
      <c r="H32" s="48"/>
      <c r="I32" s="48"/>
    </row>
    <row r="33" spans="1:9" ht="18" x14ac:dyDescent="0.25">
      <c r="A33" s="13" t="s">
        <v>15</v>
      </c>
      <c r="B33" s="13"/>
      <c r="C33" s="13"/>
      <c r="D33" s="13"/>
      <c r="E33" s="13"/>
      <c r="F33" s="13"/>
      <c r="G33" s="13"/>
      <c r="H33" s="13"/>
      <c r="I33" s="13"/>
    </row>
    <row r="34" spans="1:9" x14ac:dyDescent="0.25">
      <c r="A34" s="23"/>
      <c r="E34" s="15"/>
      <c r="F34" s="16"/>
      <c r="G34" s="17"/>
      <c r="H34" s="18"/>
      <c r="I34" s="18"/>
    </row>
    <row r="35" spans="1:9" x14ac:dyDescent="0.25">
      <c r="A35" s="23"/>
      <c r="E35" s="15"/>
      <c r="F35" s="16"/>
      <c r="G35" s="17"/>
      <c r="H35" s="18"/>
      <c r="I35" s="18"/>
    </row>
    <row r="36" spans="1:9" x14ac:dyDescent="0.25">
      <c r="A36" s="34" t="s">
        <v>16</v>
      </c>
      <c r="B36" s="34"/>
      <c r="C36" s="34"/>
      <c r="D36" s="35"/>
      <c r="E36" s="33"/>
      <c r="F36" s="36"/>
      <c r="G36" s="37"/>
      <c r="H36" s="38" t="s">
        <v>5</v>
      </c>
      <c r="I36" s="39">
        <f>I190</f>
        <v>0</v>
      </c>
    </row>
    <row r="37" spans="1:9" x14ac:dyDescent="0.25">
      <c r="A37" s="26"/>
      <c r="B37" s="27"/>
      <c r="C37" s="27"/>
      <c r="D37" s="27"/>
      <c r="E37" s="41"/>
      <c r="F37" s="29"/>
      <c r="G37" s="30"/>
      <c r="H37" s="25"/>
      <c r="I37" s="25"/>
    </row>
    <row r="38" spans="1:9" x14ac:dyDescent="0.25">
      <c r="A38" s="40" t="s">
        <v>14</v>
      </c>
      <c r="B38" s="42"/>
      <c r="C38" s="42"/>
      <c r="D38" s="42"/>
      <c r="E38" s="33"/>
      <c r="F38" s="36"/>
      <c r="G38" s="37"/>
      <c r="H38" s="38" t="s">
        <v>5</v>
      </c>
      <c r="I38" s="39">
        <f>SUM(I36:I37)</f>
        <v>0</v>
      </c>
    </row>
    <row r="39" spans="1:9" x14ac:dyDescent="0.25">
      <c r="A39" s="40"/>
      <c r="B39" s="42"/>
      <c r="C39" s="42"/>
      <c r="D39" s="42"/>
      <c r="E39" s="33"/>
      <c r="F39" s="36"/>
      <c r="G39" s="37"/>
      <c r="H39" s="38"/>
      <c r="I39" s="39"/>
    </row>
    <row r="40" spans="1:9" x14ac:dyDescent="0.25">
      <c r="A40" s="49"/>
      <c r="B40" s="49"/>
      <c r="C40" s="49"/>
      <c r="D40" s="49"/>
      <c r="E40" s="49"/>
      <c r="F40" s="49"/>
      <c r="G40" s="49"/>
      <c r="H40" s="49"/>
      <c r="I40" s="50"/>
    </row>
    <row r="41" spans="1:9" x14ac:dyDescent="0.25">
      <c r="A41" s="49" t="s">
        <v>10</v>
      </c>
      <c r="B41" s="49"/>
      <c r="C41" s="49"/>
      <c r="D41" s="49"/>
      <c r="E41" s="49"/>
      <c r="F41" s="49"/>
      <c r="G41" s="49"/>
      <c r="H41" s="49"/>
      <c r="I41" s="51"/>
    </row>
    <row r="42" spans="1:9" x14ac:dyDescent="0.25">
      <c r="A42" s="52" t="s">
        <v>17</v>
      </c>
      <c r="B42" s="52"/>
      <c r="C42" s="52"/>
      <c r="D42" s="52"/>
      <c r="E42" s="52"/>
      <c r="F42" s="52"/>
      <c r="G42" s="52"/>
      <c r="H42" s="52"/>
      <c r="I42" s="51"/>
    </row>
    <row r="43" spans="1:9" x14ac:dyDescent="0.25">
      <c r="A43" s="53" t="s">
        <v>18</v>
      </c>
      <c r="B43" s="54"/>
      <c r="C43" s="54"/>
      <c r="D43" s="54"/>
      <c r="E43" s="55"/>
      <c r="F43" s="56"/>
      <c r="G43" s="57"/>
      <c r="H43" s="58"/>
      <c r="I43" s="58"/>
    </row>
    <row r="44" spans="1:9" ht="25.5" x14ac:dyDescent="0.25">
      <c r="A44" s="59" t="s">
        <v>19</v>
      </c>
      <c r="B44" s="60" t="s">
        <v>20</v>
      </c>
      <c r="C44" s="60"/>
      <c r="D44" s="60"/>
      <c r="E44" s="60"/>
      <c r="F44" s="61" t="s">
        <v>21</v>
      </c>
      <c r="G44" s="62" t="s">
        <v>22</v>
      </c>
      <c r="H44" s="63" t="s">
        <v>23</v>
      </c>
      <c r="I44" s="63" t="s">
        <v>24</v>
      </c>
    </row>
    <row r="45" spans="1:9" ht="52.5" customHeight="1" x14ac:dyDescent="0.25">
      <c r="A45" s="64" t="s">
        <v>25</v>
      </c>
      <c r="B45" s="65" t="s">
        <v>151</v>
      </c>
      <c r="C45" s="65"/>
      <c r="D45" s="65"/>
      <c r="E45" s="65"/>
      <c r="F45" s="66" t="s">
        <v>26</v>
      </c>
      <c r="G45" s="67">
        <v>1</v>
      </c>
      <c r="H45" s="68">
        <v>500</v>
      </c>
      <c r="I45" s="68">
        <f>G45*H45</f>
        <v>500</v>
      </c>
    </row>
    <row r="46" spans="1:9" ht="94.5" customHeight="1" x14ac:dyDescent="0.25">
      <c r="A46" s="64" t="s">
        <v>27</v>
      </c>
      <c r="B46" s="65" t="s">
        <v>152</v>
      </c>
      <c r="C46" s="65"/>
      <c r="D46" s="65"/>
      <c r="E46" s="65"/>
      <c r="F46" s="66" t="s">
        <v>153</v>
      </c>
      <c r="G46" s="67">
        <v>183</v>
      </c>
      <c r="H46" s="2"/>
      <c r="I46" s="68">
        <f t="shared" ref="I46:I79" si="0">G46*H46</f>
        <v>0</v>
      </c>
    </row>
    <row r="47" spans="1:9" ht="78" customHeight="1" x14ac:dyDescent="0.25">
      <c r="A47" s="64" t="s">
        <v>28</v>
      </c>
      <c r="B47" s="65" t="s">
        <v>154</v>
      </c>
      <c r="C47" s="65"/>
      <c r="D47" s="65"/>
      <c r="E47" s="65"/>
      <c r="F47" s="66" t="s">
        <v>153</v>
      </c>
      <c r="G47" s="67">
        <v>183</v>
      </c>
      <c r="H47" s="2"/>
      <c r="I47" s="68">
        <f t="shared" si="0"/>
        <v>0</v>
      </c>
    </row>
    <row r="48" spans="1:9" ht="105" customHeight="1" x14ac:dyDescent="0.25">
      <c r="A48" s="64" t="s">
        <v>29</v>
      </c>
      <c r="B48" s="65" t="s">
        <v>259</v>
      </c>
      <c r="C48" s="65"/>
      <c r="D48" s="65"/>
      <c r="E48" s="65"/>
      <c r="F48" s="66" t="s">
        <v>153</v>
      </c>
      <c r="G48" s="67">
        <v>183</v>
      </c>
      <c r="H48" s="2"/>
      <c r="I48" s="68">
        <f t="shared" si="0"/>
        <v>0</v>
      </c>
    </row>
    <row r="49" spans="1:11" ht="52.5" customHeight="1" x14ac:dyDescent="0.25">
      <c r="A49" s="64" t="s">
        <v>30</v>
      </c>
      <c r="B49" s="65" t="s">
        <v>156</v>
      </c>
      <c r="C49" s="65"/>
      <c r="D49" s="65"/>
      <c r="E49" s="65"/>
      <c r="F49" s="66" t="s">
        <v>26</v>
      </c>
      <c r="G49" s="67">
        <v>1</v>
      </c>
      <c r="H49" s="68">
        <v>1000</v>
      </c>
      <c r="I49" s="68">
        <f t="shared" si="0"/>
        <v>1000</v>
      </c>
    </row>
    <row r="50" spans="1:11" ht="100.5" customHeight="1" x14ac:dyDescent="0.25">
      <c r="A50" s="64" t="s">
        <v>31</v>
      </c>
      <c r="B50" s="65" t="s">
        <v>157</v>
      </c>
      <c r="C50" s="65"/>
      <c r="D50" s="65"/>
      <c r="E50" s="65"/>
      <c r="F50" s="66" t="s">
        <v>26</v>
      </c>
      <c r="G50" s="67">
        <v>1</v>
      </c>
      <c r="H50" s="68">
        <v>2000</v>
      </c>
      <c r="I50" s="68">
        <f t="shared" si="0"/>
        <v>2000</v>
      </c>
    </row>
    <row r="51" spans="1:11" ht="39" customHeight="1" x14ac:dyDescent="0.25">
      <c r="A51" s="64" t="s">
        <v>32</v>
      </c>
      <c r="B51" s="65" t="s">
        <v>158</v>
      </c>
      <c r="C51" s="65"/>
      <c r="D51" s="65"/>
      <c r="E51" s="65"/>
      <c r="F51" s="66" t="s">
        <v>26</v>
      </c>
      <c r="G51" s="67">
        <v>1</v>
      </c>
      <c r="H51" s="2"/>
      <c r="I51" s="68">
        <f t="shared" si="0"/>
        <v>0</v>
      </c>
      <c r="J51" s="9"/>
      <c r="K51" s="9"/>
    </row>
    <row r="52" spans="1:11" ht="57" customHeight="1" x14ac:dyDescent="0.25">
      <c r="A52" s="64" t="s">
        <v>33</v>
      </c>
      <c r="B52" s="65" t="s">
        <v>159</v>
      </c>
      <c r="C52" s="65"/>
      <c r="D52" s="65"/>
      <c r="E52" s="65"/>
      <c r="F52" s="66" t="s">
        <v>160</v>
      </c>
      <c r="G52" s="67">
        <v>1.5</v>
      </c>
      <c r="H52" s="2"/>
      <c r="I52" s="68">
        <f t="shared" si="0"/>
        <v>0</v>
      </c>
    </row>
    <row r="53" spans="1:11" ht="65.25" customHeight="1" x14ac:dyDescent="0.25">
      <c r="A53" s="64" t="s">
        <v>34</v>
      </c>
      <c r="B53" s="65" t="s">
        <v>161</v>
      </c>
      <c r="C53" s="65"/>
      <c r="D53" s="65"/>
      <c r="E53" s="65"/>
      <c r="F53" s="66" t="s">
        <v>160</v>
      </c>
      <c r="G53" s="67">
        <v>1.5</v>
      </c>
      <c r="H53" s="2"/>
      <c r="I53" s="68">
        <f t="shared" si="0"/>
        <v>0</v>
      </c>
    </row>
    <row r="54" spans="1:11" ht="65.25" customHeight="1" x14ac:dyDescent="0.25">
      <c r="A54" s="64" t="s">
        <v>35</v>
      </c>
      <c r="B54" s="96" t="s">
        <v>149</v>
      </c>
      <c r="C54" s="96"/>
      <c r="D54" s="96"/>
      <c r="E54" s="96"/>
      <c r="F54" s="93" t="s">
        <v>36</v>
      </c>
      <c r="G54" s="153">
        <v>25</v>
      </c>
      <c r="H54" s="7"/>
      <c r="I54" s="68">
        <f t="shared" si="0"/>
        <v>0</v>
      </c>
    </row>
    <row r="55" spans="1:11" ht="65.25" customHeight="1" x14ac:dyDescent="0.25">
      <c r="A55" s="64" t="s">
        <v>37</v>
      </c>
      <c r="B55" s="65" t="s">
        <v>150</v>
      </c>
      <c r="C55" s="65"/>
      <c r="D55" s="65"/>
      <c r="E55" s="65"/>
      <c r="F55" s="66" t="s">
        <v>26</v>
      </c>
      <c r="G55" s="67">
        <v>10</v>
      </c>
      <c r="H55" s="2"/>
      <c r="I55" s="68">
        <f t="shared" si="0"/>
        <v>0</v>
      </c>
    </row>
    <row r="56" spans="1:11" ht="84.75" customHeight="1" x14ac:dyDescent="0.25">
      <c r="A56" s="64" t="s">
        <v>38</v>
      </c>
      <c r="B56" s="65" t="s">
        <v>243</v>
      </c>
      <c r="C56" s="65"/>
      <c r="D56" s="65"/>
      <c r="E56" s="65"/>
      <c r="F56" s="66" t="s">
        <v>160</v>
      </c>
      <c r="G56" s="67">
        <v>291</v>
      </c>
      <c r="H56" s="2"/>
      <c r="I56" s="68">
        <f t="shared" si="0"/>
        <v>0</v>
      </c>
    </row>
    <row r="57" spans="1:11" ht="81.75" customHeight="1" x14ac:dyDescent="0.25">
      <c r="A57" s="64" t="s">
        <v>39</v>
      </c>
      <c r="B57" s="65" t="s">
        <v>244</v>
      </c>
      <c r="C57" s="65"/>
      <c r="D57" s="65"/>
      <c r="E57" s="65"/>
      <c r="F57" s="66" t="s">
        <v>160</v>
      </c>
      <c r="G57" s="67">
        <v>33</v>
      </c>
      <c r="H57" s="2"/>
      <c r="I57" s="68">
        <f t="shared" si="0"/>
        <v>0</v>
      </c>
    </row>
    <row r="58" spans="1:11" ht="72" customHeight="1" x14ac:dyDescent="0.25">
      <c r="A58" s="64" t="s">
        <v>40</v>
      </c>
      <c r="B58" s="65" t="s">
        <v>247</v>
      </c>
      <c r="C58" s="65"/>
      <c r="D58" s="65"/>
      <c r="E58" s="65"/>
      <c r="F58" s="66" t="s">
        <v>160</v>
      </c>
      <c r="G58" s="67">
        <v>335</v>
      </c>
      <c r="H58" s="2"/>
      <c r="I58" s="68">
        <f t="shared" si="0"/>
        <v>0</v>
      </c>
    </row>
    <row r="59" spans="1:11" ht="54" customHeight="1" x14ac:dyDescent="0.25">
      <c r="A59" s="64" t="s">
        <v>41</v>
      </c>
      <c r="B59" s="65" t="s">
        <v>248</v>
      </c>
      <c r="C59" s="65"/>
      <c r="D59" s="65"/>
      <c r="E59" s="65"/>
      <c r="F59" s="66" t="s">
        <v>160</v>
      </c>
      <c r="G59" s="67">
        <v>38</v>
      </c>
      <c r="H59" s="2"/>
      <c r="I59" s="68">
        <f t="shared" si="0"/>
        <v>0</v>
      </c>
    </row>
    <row r="60" spans="1:11" ht="47.25" customHeight="1" x14ac:dyDescent="0.25">
      <c r="A60" s="64" t="s">
        <v>42</v>
      </c>
      <c r="B60" s="65" t="s">
        <v>167</v>
      </c>
      <c r="C60" s="65"/>
      <c r="D60" s="65"/>
      <c r="E60" s="65"/>
      <c r="F60" s="66" t="s">
        <v>168</v>
      </c>
      <c r="G60" s="67">
        <v>123</v>
      </c>
      <c r="H60" s="2"/>
      <c r="I60" s="68">
        <f t="shared" si="0"/>
        <v>0</v>
      </c>
    </row>
    <row r="61" spans="1:11" ht="82.5" customHeight="1" x14ac:dyDescent="0.25">
      <c r="A61" s="64" t="s">
        <v>43</v>
      </c>
      <c r="B61" s="65" t="s">
        <v>169</v>
      </c>
      <c r="C61" s="65"/>
      <c r="D61" s="65"/>
      <c r="E61" s="65"/>
      <c r="F61" s="66" t="s">
        <v>160</v>
      </c>
      <c r="G61" s="67">
        <v>16</v>
      </c>
      <c r="H61" s="2"/>
      <c r="I61" s="68">
        <f t="shared" si="0"/>
        <v>0</v>
      </c>
    </row>
    <row r="62" spans="1:11" ht="123" customHeight="1" x14ac:dyDescent="0.25">
      <c r="A62" s="64" t="s">
        <v>44</v>
      </c>
      <c r="B62" s="65" t="s">
        <v>170</v>
      </c>
      <c r="C62" s="65"/>
      <c r="D62" s="65"/>
      <c r="E62" s="65"/>
      <c r="F62" s="66" t="s">
        <v>160</v>
      </c>
      <c r="G62" s="67">
        <v>49</v>
      </c>
      <c r="H62" s="2"/>
      <c r="I62" s="68">
        <f t="shared" si="0"/>
        <v>0</v>
      </c>
    </row>
    <row r="63" spans="1:11" ht="79.5" customHeight="1" x14ac:dyDescent="0.25">
      <c r="A63" s="64" t="s">
        <v>45</v>
      </c>
      <c r="B63" s="65" t="s">
        <v>171</v>
      </c>
      <c r="C63" s="65"/>
      <c r="D63" s="65"/>
      <c r="E63" s="65"/>
      <c r="F63" s="66" t="s">
        <v>160</v>
      </c>
      <c r="G63" s="67">
        <v>117</v>
      </c>
      <c r="H63" s="2"/>
      <c r="I63" s="68">
        <f t="shared" si="0"/>
        <v>0</v>
      </c>
    </row>
    <row r="64" spans="1:11" ht="78.75" customHeight="1" x14ac:dyDescent="0.25">
      <c r="A64" s="64" t="s">
        <v>46</v>
      </c>
      <c r="B64" s="65" t="s">
        <v>172</v>
      </c>
      <c r="C64" s="65"/>
      <c r="D64" s="65"/>
      <c r="E64" s="65"/>
      <c r="F64" s="66" t="s">
        <v>160</v>
      </c>
      <c r="G64" s="67">
        <v>38</v>
      </c>
      <c r="H64" s="2"/>
      <c r="I64" s="68">
        <f t="shared" si="0"/>
        <v>0</v>
      </c>
    </row>
    <row r="65" spans="1:9" ht="96" customHeight="1" x14ac:dyDescent="0.25">
      <c r="A65" s="64" t="s">
        <v>47</v>
      </c>
      <c r="B65" s="65" t="s">
        <v>260</v>
      </c>
      <c r="C65" s="65"/>
      <c r="D65" s="65"/>
      <c r="E65" s="65"/>
      <c r="F65" s="66" t="s">
        <v>160</v>
      </c>
      <c r="G65" s="67">
        <v>137</v>
      </c>
      <c r="H65" s="2"/>
      <c r="I65" s="68">
        <f t="shared" si="0"/>
        <v>0</v>
      </c>
    </row>
    <row r="66" spans="1:9" ht="46.5" customHeight="1" x14ac:dyDescent="0.25">
      <c r="A66" s="64" t="s">
        <v>48</v>
      </c>
      <c r="B66" s="65" t="s">
        <v>174</v>
      </c>
      <c r="C66" s="65"/>
      <c r="D66" s="65"/>
      <c r="E66" s="65"/>
      <c r="F66" s="66" t="s">
        <v>26</v>
      </c>
      <c r="G66" s="67">
        <v>2</v>
      </c>
      <c r="H66" s="2"/>
      <c r="I66" s="68">
        <f t="shared" si="0"/>
        <v>0</v>
      </c>
    </row>
    <row r="67" spans="1:9" ht="60.75" customHeight="1" x14ac:dyDescent="0.25">
      <c r="A67" s="64" t="s">
        <v>49</v>
      </c>
      <c r="B67" s="65" t="s">
        <v>175</v>
      </c>
      <c r="C67" s="65"/>
      <c r="D67" s="65"/>
      <c r="E67" s="65"/>
      <c r="F67" s="66" t="s">
        <v>26</v>
      </c>
      <c r="G67" s="67">
        <v>2</v>
      </c>
      <c r="H67" s="2"/>
      <c r="I67" s="68">
        <f t="shared" si="0"/>
        <v>0</v>
      </c>
    </row>
    <row r="68" spans="1:9" ht="63.75" customHeight="1" x14ac:dyDescent="0.25">
      <c r="A68" s="64" t="s">
        <v>50</v>
      </c>
      <c r="B68" s="65" t="s">
        <v>176</v>
      </c>
      <c r="C68" s="65"/>
      <c r="D68" s="65"/>
      <c r="E68" s="65"/>
      <c r="F68" s="66" t="s">
        <v>26</v>
      </c>
      <c r="G68" s="67">
        <v>2</v>
      </c>
      <c r="H68" s="2"/>
      <c r="I68" s="68">
        <f t="shared" si="0"/>
        <v>0</v>
      </c>
    </row>
    <row r="69" spans="1:9" ht="105" customHeight="1" x14ac:dyDescent="0.25">
      <c r="A69" s="64" t="s">
        <v>51</v>
      </c>
      <c r="B69" s="65" t="s">
        <v>177</v>
      </c>
      <c r="C69" s="65"/>
      <c r="D69" s="65"/>
      <c r="E69" s="65"/>
      <c r="F69" s="66" t="s">
        <v>26</v>
      </c>
      <c r="G69" s="67">
        <v>2</v>
      </c>
      <c r="H69" s="2"/>
      <c r="I69" s="68">
        <f t="shared" si="0"/>
        <v>0</v>
      </c>
    </row>
    <row r="70" spans="1:9" ht="54" customHeight="1" x14ac:dyDescent="0.25">
      <c r="A70" s="64" t="s">
        <v>52</v>
      </c>
      <c r="B70" s="65" t="s">
        <v>178</v>
      </c>
      <c r="C70" s="65"/>
      <c r="D70" s="65"/>
      <c r="E70" s="65"/>
      <c r="F70" s="66" t="s">
        <v>26</v>
      </c>
      <c r="G70" s="67">
        <v>2</v>
      </c>
      <c r="H70" s="2"/>
      <c r="I70" s="68">
        <f t="shared" si="0"/>
        <v>0</v>
      </c>
    </row>
    <row r="71" spans="1:9" ht="105.75" customHeight="1" x14ac:dyDescent="0.25">
      <c r="A71" s="64" t="s">
        <v>53</v>
      </c>
      <c r="B71" s="65" t="s">
        <v>179</v>
      </c>
      <c r="C71" s="65"/>
      <c r="D71" s="65"/>
      <c r="E71" s="65"/>
      <c r="F71" s="66" t="s">
        <v>26</v>
      </c>
      <c r="G71" s="67">
        <v>2</v>
      </c>
      <c r="H71" s="2"/>
      <c r="I71" s="68">
        <f t="shared" si="0"/>
        <v>0</v>
      </c>
    </row>
    <row r="72" spans="1:9" ht="78" customHeight="1" x14ac:dyDescent="0.25">
      <c r="A72" s="64" t="s">
        <v>54</v>
      </c>
      <c r="B72" s="65" t="s">
        <v>180</v>
      </c>
      <c r="C72" s="65"/>
      <c r="D72" s="65"/>
      <c r="E72" s="65"/>
      <c r="F72" s="66" t="s">
        <v>153</v>
      </c>
      <c r="G72" s="67">
        <v>6</v>
      </c>
      <c r="H72" s="2"/>
      <c r="I72" s="68">
        <f t="shared" si="0"/>
        <v>0</v>
      </c>
    </row>
    <row r="73" spans="1:9" ht="78" customHeight="1" x14ac:dyDescent="0.25">
      <c r="A73" s="64" t="s">
        <v>55</v>
      </c>
      <c r="B73" s="65" t="s">
        <v>181</v>
      </c>
      <c r="C73" s="65"/>
      <c r="D73" s="65"/>
      <c r="E73" s="65"/>
      <c r="F73" s="66" t="s">
        <v>153</v>
      </c>
      <c r="G73" s="67">
        <v>6</v>
      </c>
      <c r="H73" s="2"/>
      <c r="I73" s="68">
        <f t="shared" si="0"/>
        <v>0</v>
      </c>
    </row>
    <row r="74" spans="1:9" ht="27" customHeight="1" x14ac:dyDescent="0.25">
      <c r="A74" s="64" t="s">
        <v>56</v>
      </c>
      <c r="B74" s="65" t="s">
        <v>182</v>
      </c>
      <c r="C74" s="65"/>
      <c r="D74" s="65"/>
      <c r="E74" s="65"/>
      <c r="F74" s="66" t="s">
        <v>57</v>
      </c>
      <c r="G74" s="67">
        <v>5</v>
      </c>
      <c r="H74" s="2"/>
      <c r="I74" s="68">
        <f t="shared" si="0"/>
        <v>0</v>
      </c>
    </row>
    <row r="75" spans="1:9" ht="54" customHeight="1" x14ac:dyDescent="0.25">
      <c r="A75" s="64" t="s">
        <v>58</v>
      </c>
      <c r="B75" s="65" t="s">
        <v>183</v>
      </c>
      <c r="C75" s="65"/>
      <c r="D75" s="65"/>
      <c r="E75" s="65"/>
      <c r="F75" s="66" t="s">
        <v>26</v>
      </c>
      <c r="G75" s="67">
        <v>4</v>
      </c>
      <c r="H75" s="2"/>
      <c r="I75" s="68">
        <f t="shared" si="0"/>
        <v>0</v>
      </c>
    </row>
    <row r="76" spans="1:9" ht="67.5" customHeight="1" x14ac:dyDescent="0.25">
      <c r="A76" s="64" t="s">
        <v>59</v>
      </c>
      <c r="B76" s="65" t="s">
        <v>184</v>
      </c>
      <c r="C76" s="65"/>
      <c r="D76" s="65"/>
      <c r="E76" s="65"/>
      <c r="F76" s="66" t="s">
        <v>26</v>
      </c>
      <c r="G76" s="67">
        <v>4</v>
      </c>
      <c r="H76" s="2"/>
      <c r="I76" s="68">
        <f t="shared" si="0"/>
        <v>0</v>
      </c>
    </row>
    <row r="77" spans="1:9" ht="78" customHeight="1" x14ac:dyDescent="0.25">
      <c r="A77" s="64" t="s">
        <v>60</v>
      </c>
      <c r="B77" s="65" t="s">
        <v>185</v>
      </c>
      <c r="C77" s="65"/>
      <c r="D77" s="65"/>
      <c r="E77" s="65"/>
      <c r="F77" s="66" t="s">
        <v>26</v>
      </c>
      <c r="G77" s="67">
        <v>2</v>
      </c>
      <c r="H77" s="2"/>
      <c r="I77" s="68">
        <f t="shared" si="0"/>
        <v>0</v>
      </c>
    </row>
    <row r="78" spans="1:9" ht="79.5" customHeight="1" x14ac:dyDescent="0.25">
      <c r="A78" s="64" t="s">
        <v>61</v>
      </c>
      <c r="B78" s="65" t="s">
        <v>186</v>
      </c>
      <c r="C78" s="65"/>
      <c r="D78" s="65"/>
      <c r="E78" s="65"/>
      <c r="F78" s="66" t="s">
        <v>26</v>
      </c>
      <c r="G78" s="67">
        <v>2</v>
      </c>
      <c r="H78" s="2"/>
      <c r="I78" s="68">
        <f t="shared" si="0"/>
        <v>0</v>
      </c>
    </row>
    <row r="79" spans="1:9" ht="78" customHeight="1" x14ac:dyDescent="0.25">
      <c r="A79" s="64" t="s">
        <v>62</v>
      </c>
      <c r="B79" s="65" t="s">
        <v>188</v>
      </c>
      <c r="C79" s="65"/>
      <c r="D79" s="65"/>
      <c r="E79" s="65"/>
      <c r="F79" s="66" t="s">
        <v>26</v>
      </c>
      <c r="G79" s="67">
        <v>18</v>
      </c>
      <c r="H79" s="2"/>
      <c r="I79" s="68">
        <f t="shared" si="0"/>
        <v>0</v>
      </c>
    </row>
    <row r="80" spans="1:9" ht="54" customHeight="1" x14ac:dyDescent="0.25">
      <c r="A80" s="64" t="s">
        <v>63</v>
      </c>
      <c r="B80" s="65" t="s">
        <v>189</v>
      </c>
      <c r="C80" s="65"/>
      <c r="D80" s="65"/>
      <c r="E80" s="65"/>
      <c r="F80" s="66"/>
      <c r="G80" s="67"/>
      <c r="H80" s="68"/>
      <c r="I80" s="68">
        <f>SUM(I45:I79)*0.1</f>
        <v>350</v>
      </c>
    </row>
    <row r="81" spans="1:9" ht="16.5" customHeight="1" x14ac:dyDescent="0.25">
      <c r="A81" s="74"/>
      <c r="B81" s="75" t="s">
        <v>64</v>
      </c>
      <c r="C81" s="75"/>
      <c r="D81" s="75"/>
      <c r="E81" s="75"/>
      <c r="F81" s="36"/>
      <c r="G81" s="37"/>
      <c r="H81" s="39" t="s">
        <v>65</v>
      </c>
      <c r="I81" s="39">
        <f>SUM(I45:I80)</f>
        <v>3850</v>
      </c>
    </row>
    <row r="82" spans="1:9" ht="16.5" customHeight="1" x14ac:dyDescent="0.25">
      <c r="A82" s="74"/>
      <c r="B82" s="79"/>
      <c r="C82" s="79"/>
      <c r="D82" s="79"/>
      <c r="E82" s="79"/>
      <c r="F82" s="36"/>
      <c r="G82" s="37"/>
      <c r="H82" s="39"/>
      <c r="I82" s="39"/>
    </row>
    <row r="83" spans="1:9" ht="16.5" customHeight="1" x14ac:dyDescent="0.2">
      <c r="A83" s="154" t="s">
        <v>11</v>
      </c>
      <c r="B83" s="155"/>
      <c r="C83" s="156"/>
      <c r="D83" s="102"/>
      <c r="E83" s="103"/>
      <c r="F83" s="104"/>
      <c r="G83" s="104"/>
      <c r="H83" s="157"/>
      <c r="I83" s="158"/>
    </row>
    <row r="84" spans="1:9" ht="16.5" customHeight="1" x14ac:dyDescent="0.2">
      <c r="A84" s="154"/>
      <c r="B84" s="155"/>
      <c r="C84" s="156"/>
      <c r="D84" s="102"/>
      <c r="E84" s="103"/>
      <c r="F84" s="104"/>
      <c r="G84" s="104"/>
      <c r="H84" s="157"/>
      <c r="I84" s="158"/>
    </row>
    <row r="85" spans="1:9" ht="16.5" customHeight="1" x14ac:dyDescent="0.25">
      <c r="A85" s="80" t="s">
        <v>19</v>
      </c>
      <c r="B85" s="81" t="s">
        <v>20</v>
      </c>
      <c r="C85" s="81"/>
      <c r="D85" s="81"/>
      <c r="E85" s="81"/>
      <c r="F85" s="82" t="s">
        <v>21</v>
      </c>
      <c r="G85" s="83" t="s">
        <v>22</v>
      </c>
      <c r="H85" s="84" t="s">
        <v>23</v>
      </c>
      <c r="I85" s="84" t="s">
        <v>24</v>
      </c>
    </row>
    <row r="86" spans="1:9" ht="39.950000000000003" customHeight="1" x14ac:dyDescent="0.2">
      <c r="A86" s="85" t="s">
        <v>66</v>
      </c>
      <c r="B86" s="86" t="s">
        <v>67</v>
      </c>
      <c r="C86" s="86"/>
      <c r="D86" s="86"/>
      <c r="E86" s="86"/>
      <c r="F86" s="87" t="s">
        <v>36</v>
      </c>
      <c r="G86" s="88">
        <v>20</v>
      </c>
      <c r="H86" s="4"/>
      <c r="I86" s="89">
        <f>G86*H86</f>
        <v>0</v>
      </c>
    </row>
    <row r="87" spans="1:9" ht="57.75" customHeight="1" x14ac:dyDescent="0.2">
      <c r="A87" s="85" t="s">
        <v>68</v>
      </c>
      <c r="B87" s="86" t="s">
        <v>69</v>
      </c>
      <c r="C87" s="86"/>
      <c r="D87" s="86"/>
      <c r="E87" s="86"/>
      <c r="F87" s="87" t="s">
        <v>70</v>
      </c>
      <c r="G87" s="88">
        <v>732</v>
      </c>
      <c r="H87" s="4"/>
      <c r="I87" s="89">
        <f t="shared" ref="I87:I96" si="1">G87*H87</f>
        <v>0</v>
      </c>
    </row>
    <row r="88" spans="1:9" ht="72.75" customHeight="1" x14ac:dyDescent="0.2">
      <c r="A88" s="85" t="s">
        <v>71</v>
      </c>
      <c r="B88" s="90" t="s">
        <v>190</v>
      </c>
      <c r="C88" s="90"/>
      <c r="D88" s="90"/>
      <c r="E88" s="90"/>
      <c r="F88" s="91" t="s">
        <v>168</v>
      </c>
      <c r="G88" s="92">
        <v>20</v>
      </c>
      <c r="H88" s="129"/>
      <c r="I88" s="89">
        <f t="shared" si="1"/>
        <v>0</v>
      </c>
    </row>
    <row r="89" spans="1:9" ht="92.25" customHeight="1" x14ac:dyDescent="0.2">
      <c r="A89" s="85" t="s">
        <v>72</v>
      </c>
      <c r="B89" s="86" t="s">
        <v>73</v>
      </c>
      <c r="C89" s="86"/>
      <c r="D89" s="86"/>
      <c r="E89" s="86"/>
      <c r="F89" s="87" t="s">
        <v>26</v>
      </c>
      <c r="G89" s="88">
        <v>25</v>
      </c>
      <c r="H89" s="4"/>
      <c r="I89" s="89">
        <f t="shared" si="1"/>
        <v>0</v>
      </c>
    </row>
    <row r="90" spans="1:9" ht="67.5" customHeight="1" x14ac:dyDescent="0.2">
      <c r="A90" s="85" t="s">
        <v>74</v>
      </c>
      <c r="B90" s="86" t="s">
        <v>75</v>
      </c>
      <c r="C90" s="86"/>
      <c r="D90" s="86"/>
      <c r="E90" s="86"/>
      <c r="F90" s="87" t="s">
        <v>70</v>
      </c>
      <c r="G90" s="88">
        <v>732</v>
      </c>
      <c r="H90" s="4"/>
      <c r="I90" s="89">
        <f t="shared" si="1"/>
        <v>0</v>
      </c>
    </row>
    <row r="91" spans="1:9" ht="81.75" customHeight="1" x14ac:dyDescent="0.2">
      <c r="A91" s="85" t="s">
        <v>76</v>
      </c>
      <c r="B91" s="86" t="s">
        <v>77</v>
      </c>
      <c r="C91" s="86"/>
      <c r="D91" s="86"/>
      <c r="E91" s="86"/>
      <c r="F91" s="87" t="s">
        <v>70</v>
      </c>
      <c r="G91" s="88">
        <v>732</v>
      </c>
      <c r="H91" s="4"/>
      <c r="I91" s="89">
        <f t="shared" si="1"/>
        <v>0</v>
      </c>
    </row>
    <row r="92" spans="1:9" ht="72" customHeight="1" x14ac:dyDescent="0.2">
      <c r="A92" s="85" t="s">
        <v>78</v>
      </c>
      <c r="B92" s="90" t="s">
        <v>191</v>
      </c>
      <c r="C92" s="90"/>
      <c r="D92" s="90"/>
      <c r="E92" s="90"/>
      <c r="F92" s="93" t="s">
        <v>168</v>
      </c>
      <c r="G92" s="94">
        <v>10</v>
      </c>
      <c r="H92" s="7"/>
      <c r="I92" s="89">
        <f t="shared" si="1"/>
        <v>0</v>
      </c>
    </row>
    <row r="93" spans="1:9" ht="49.5" customHeight="1" x14ac:dyDescent="0.2">
      <c r="A93" s="85" t="s">
        <v>79</v>
      </c>
      <c r="B93" s="65" t="s">
        <v>261</v>
      </c>
      <c r="C93" s="65"/>
      <c r="D93" s="65"/>
      <c r="E93" s="65"/>
      <c r="F93" s="66" t="s">
        <v>153</v>
      </c>
      <c r="G93" s="67">
        <v>30</v>
      </c>
      <c r="H93" s="2"/>
      <c r="I93" s="89">
        <f t="shared" si="1"/>
        <v>0</v>
      </c>
    </row>
    <row r="94" spans="1:9" ht="51" customHeight="1" x14ac:dyDescent="0.2">
      <c r="A94" s="85" t="s">
        <v>80</v>
      </c>
      <c r="B94" s="65" t="s">
        <v>262</v>
      </c>
      <c r="C94" s="65"/>
      <c r="D94" s="65"/>
      <c r="E94" s="65"/>
      <c r="F94" s="66" t="s">
        <v>168</v>
      </c>
      <c r="G94" s="67">
        <v>10</v>
      </c>
      <c r="H94" s="2"/>
      <c r="I94" s="89">
        <f t="shared" si="1"/>
        <v>0</v>
      </c>
    </row>
    <row r="95" spans="1:9" ht="68.25" customHeight="1" x14ac:dyDescent="0.2">
      <c r="A95" s="85" t="s">
        <v>81</v>
      </c>
      <c r="B95" s="96" t="s">
        <v>192</v>
      </c>
      <c r="C95" s="96"/>
      <c r="D95" s="96"/>
      <c r="E95" s="96"/>
      <c r="F95" s="93" t="s">
        <v>153</v>
      </c>
      <c r="G95" s="94">
        <v>10</v>
      </c>
      <c r="H95" s="7"/>
      <c r="I95" s="89">
        <f t="shared" si="1"/>
        <v>0</v>
      </c>
    </row>
    <row r="96" spans="1:9" ht="54" customHeight="1" x14ac:dyDescent="0.2">
      <c r="A96" s="85" t="s">
        <v>82</v>
      </c>
      <c r="B96" s="86" t="s">
        <v>194</v>
      </c>
      <c r="C96" s="86"/>
      <c r="D96" s="86"/>
      <c r="E96" s="86"/>
      <c r="F96" s="87" t="s">
        <v>70</v>
      </c>
      <c r="G96" s="88">
        <v>732</v>
      </c>
      <c r="H96" s="4"/>
      <c r="I96" s="89">
        <f t="shared" si="1"/>
        <v>0</v>
      </c>
    </row>
    <row r="97" spans="1:9" ht="55.5" customHeight="1" x14ac:dyDescent="0.2">
      <c r="A97" s="85" t="s">
        <v>83</v>
      </c>
      <c r="B97" s="86" t="s">
        <v>195</v>
      </c>
      <c r="C97" s="86"/>
      <c r="D97" s="86"/>
      <c r="E97" s="86"/>
      <c r="F97" s="87"/>
      <c r="G97" s="88"/>
      <c r="H97" s="89"/>
      <c r="I97" s="89">
        <f>SUM(I86:I96)*0.1</f>
        <v>0</v>
      </c>
    </row>
    <row r="98" spans="1:9" ht="16.5" customHeight="1" x14ac:dyDescent="0.2">
      <c r="A98" s="100"/>
      <c r="B98" s="159" t="s">
        <v>84</v>
      </c>
      <c r="C98" s="159"/>
      <c r="D98" s="159"/>
      <c r="E98" s="159"/>
      <c r="F98" s="102"/>
      <c r="G98" s="103"/>
      <c r="H98" s="104" t="s">
        <v>65</v>
      </c>
      <c r="I98" s="104">
        <f>SUM(I86:I97)</f>
        <v>0</v>
      </c>
    </row>
    <row r="99" spans="1:9" ht="16.5" customHeight="1" x14ac:dyDescent="0.25">
      <c r="A99" s="74"/>
      <c r="B99" s="79"/>
      <c r="C99" s="79"/>
      <c r="D99" s="79"/>
      <c r="E99" s="79"/>
      <c r="F99" s="36"/>
      <c r="G99" s="37"/>
      <c r="H99" s="39"/>
      <c r="I99" s="39"/>
    </row>
    <row r="100" spans="1:9" x14ac:dyDescent="0.25">
      <c r="A100" s="76"/>
      <c r="B100" s="77"/>
      <c r="C100" s="77"/>
      <c r="D100" s="77"/>
      <c r="E100" s="16"/>
      <c r="F100" s="17"/>
      <c r="G100" s="18"/>
      <c r="H100" s="18"/>
      <c r="I100" s="78"/>
    </row>
    <row r="101" spans="1:9" x14ac:dyDescent="0.25">
      <c r="A101" s="74"/>
      <c r="B101" s="79"/>
      <c r="C101" s="79"/>
      <c r="D101" s="79"/>
      <c r="E101" s="79"/>
      <c r="F101" s="36"/>
      <c r="G101" s="37"/>
      <c r="H101" s="39"/>
      <c r="I101" s="39"/>
    </row>
    <row r="102" spans="1:9" x14ac:dyDescent="0.25">
      <c r="A102" s="49" t="s">
        <v>12</v>
      </c>
      <c r="B102" s="49"/>
      <c r="C102" s="49"/>
      <c r="D102" s="49"/>
      <c r="E102" s="49"/>
      <c r="F102" s="49"/>
      <c r="G102" s="49"/>
      <c r="H102" s="49"/>
      <c r="I102" s="50"/>
    </row>
    <row r="103" spans="1:9" x14ac:dyDescent="0.25">
      <c r="A103" s="40"/>
      <c r="B103" s="42"/>
      <c r="C103" s="42"/>
      <c r="D103" s="42"/>
      <c r="E103" s="33"/>
      <c r="F103" s="36"/>
      <c r="G103" s="37"/>
      <c r="H103" s="39"/>
      <c r="I103" s="39"/>
    </row>
    <row r="104" spans="1:9" ht="25.5" x14ac:dyDescent="0.25">
      <c r="A104" s="59" t="s">
        <v>19</v>
      </c>
      <c r="B104" s="60" t="s">
        <v>20</v>
      </c>
      <c r="C104" s="60"/>
      <c r="D104" s="60"/>
      <c r="E104" s="60"/>
      <c r="F104" s="61" t="s">
        <v>21</v>
      </c>
      <c r="G104" s="62" t="s">
        <v>22</v>
      </c>
      <c r="H104" s="63" t="s">
        <v>23</v>
      </c>
      <c r="I104" s="63" t="s">
        <v>24</v>
      </c>
    </row>
    <row r="105" spans="1:9" ht="39" customHeight="1" x14ac:dyDescent="0.25">
      <c r="A105" s="64" t="s">
        <v>85</v>
      </c>
      <c r="B105" s="65" t="s">
        <v>263</v>
      </c>
      <c r="C105" s="65"/>
      <c r="D105" s="65"/>
      <c r="E105" s="65"/>
      <c r="F105" s="66" t="s">
        <v>153</v>
      </c>
      <c r="G105" s="67">
        <v>183</v>
      </c>
      <c r="H105" s="2"/>
      <c r="I105" s="68">
        <f>G105*H105</f>
        <v>0</v>
      </c>
    </row>
    <row r="106" spans="1:9" ht="117.75" customHeight="1" x14ac:dyDescent="0.25">
      <c r="A106" s="64" t="s">
        <v>87</v>
      </c>
      <c r="B106" s="65" t="s">
        <v>197</v>
      </c>
      <c r="C106" s="65"/>
      <c r="D106" s="65"/>
      <c r="E106" s="65"/>
      <c r="F106" s="66" t="s">
        <v>26</v>
      </c>
      <c r="G106" s="67">
        <v>1</v>
      </c>
      <c r="H106" s="2"/>
      <c r="I106" s="68">
        <f t="shared" ref="I106:I121" si="2">G106*H106</f>
        <v>0</v>
      </c>
    </row>
    <row r="107" spans="1:9" ht="40.5" customHeight="1" x14ac:dyDescent="0.25">
      <c r="A107" s="64" t="s">
        <v>88</v>
      </c>
      <c r="B107" s="65" t="s">
        <v>198</v>
      </c>
      <c r="C107" s="65"/>
      <c r="D107" s="65"/>
      <c r="E107" s="65"/>
      <c r="F107" s="66" t="s">
        <v>26</v>
      </c>
      <c r="G107" s="67">
        <v>9</v>
      </c>
      <c r="H107" s="2"/>
      <c r="I107" s="68">
        <f t="shared" si="2"/>
        <v>0</v>
      </c>
    </row>
    <row r="108" spans="1:9" ht="40.5" customHeight="1" x14ac:dyDescent="0.25">
      <c r="A108" s="64" t="s">
        <v>89</v>
      </c>
      <c r="B108" s="65" t="s">
        <v>199</v>
      </c>
      <c r="C108" s="65"/>
      <c r="D108" s="65"/>
      <c r="E108" s="65"/>
      <c r="F108" s="66" t="s">
        <v>26</v>
      </c>
      <c r="G108" s="67">
        <v>2</v>
      </c>
      <c r="H108" s="2"/>
      <c r="I108" s="68">
        <f t="shared" si="2"/>
        <v>0</v>
      </c>
    </row>
    <row r="109" spans="1:9" ht="40.5" customHeight="1" x14ac:dyDescent="0.25">
      <c r="A109" s="64" t="s">
        <v>90</v>
      </c>
      <c r="B109" s="65" t="s">
        <v>200</v>
      </c>
      <c r="C109" s="65"/>
      <c r="D109" s="65"/>
      <c r="E109" s="65"/>
      <c r="F109" s="66" t="s">
        <v>26</v>
      </c>
      <c r="G109" s="67">
        <v>1</v>
      </c>
      <c r="H109" s="2"/>
      <c r="I109" s="68">
        <f t="shared" si="2"/>
        <v>0</v>
      </c>
    </row>
    <row r="110" spans="1:9" ht="84" customHeight="1" x14ac:dyDescent="0.25">
      <c r="A110" s="64" t="s">
        <v>91</v>
      </c>
      <c r="B110" s="65" t="s">
        <v>147</v>
      </c>
      <c r="C110" s="65"/>
      <c r="D110" s="65"/>
      <c r="E110" s="65"/>
      <c r="F110" s="66" t="s">
        <v>26</v>
      </c>
      <c r="G110" s="67">
        <v>16</v>
      </c>
      <c r="H110" s="2"/>
      <c r="I110" s="68">
        <f t="shared" si="2"/>
        <v>0</v>
      </c>
    </row>
    <row r="111" spans="1:9" ht="67.5" customHeight="1" x14ac:dyDescent="0.25">
      <c r="A111" s="64" t="s">
        <v>92</v>
      </c>
      <c r="B111" s="65" t="s">
        <v>148</v>
      </c>
      <c r="C111" s="65"/>
      <c r="D111" s="65"/>
      <c r="E111" s="65"/>
      <c r="F111" s="66" t="s">
        <v>26</v>
      </c>
      <c r="G111" s="67">
        <v>16</v>
      </c>
      <c r="H111" s="2"/>
      <c r="I111" s="68">
        <f t="shared" si="2"/>
        <v>0</v>
      </c>
    </row>
    <row r="112" spans="1:9" ht="40.5" customHeight="1" x14ac:dyDescent="0.25">
      <c r="A112" s="64" t="s">
        <v>93</v>
      </c>
      <c r="B112" s="65" t="s">
        <v>145</v>
      </c>
      <c r="C112" s="65"/>
      <c r="D112" s="65"/>
      <c r="E112" s="65"/>
      <c r="F112" s="66" t="s">
        <v>94</v>
      </c>
      <c r="G112" s="67">
        <v>16</v>
      </c>
      <c r="H112" s="2"/>
      <c r="I112" s="68">
        <f t="shared" si="2"/>
        <v>0</v>
      </c>
    </row>
    <row r="113" spans="1:9" ht="40.5" customHeight="1" x14ac:dyDescent="0.25">
      <c r="A113" s="64" t="s">
        <v>95</v>
      </c>
      <c r="B113" s="65" t="s">
        <v>96</v>
      </c>
      <c r="C113" s="65"/>
      <c r="D113" s="65"/>
      <c r="E113" s="65"/>
      <c r="F113" s="66" t="s">
        <v>94</v>
      </c>
      <c r="G113" s="67">
        <v>16</v>
      </c>
      <c r="H113" s="2"/>
      <c r="I113" s="68">
        <f>G113*H113</f>
        <v>0</v>
      </c>
    </row>
    <row r="114" spans="1:9" ht="79.5" customHeight="1" x14ac:dyDescent="0.25">
      <c r="A114" s="64" t="s">
        <v>97</v>
      </c>
      <c r="B114" s="65" t="s">
        <v>201</v>
      </c>
      <c r="C114" s="65"/>
      <c r="D114" s="65"/>
      <c r="E114" s="65"/>
      <c r="F114" s="66" t="s">
        <v>26</v>
      </c>
      <c r="G114" s="67">
        <v>2</v>
      </c>
      <c r="H114" s="2"/>
      <c r="I114" s="68">
        <f t="shared" si="2"/>
        <v>0</v>
      </c>
    </row>
    <row r="115" spans="1:9" ht="54.75" customHeight="1" x14ac:dyDescent="0.25">
      <c r="A115" s="64" t="s">
        <v>98</v>
      </c>
      <c r="B115" s="65" t="s">
        <v>202</v>
      </c>
      <c r="C115" s="65"/>
      <c r="D115" s="65"/>
      <c r="E115" s="65"/>
      <c r="F115" s="66" t="s">
        <v>26</v>
      </c>
      <c r="G115" s="67">
        <v>1</v>
      </c>
      <c r="H115" s="2"/>
      <c r="I115" s="68">
        <f t="shared" si="2"/>
        <v>0</v>
      </c>
    </row>
    <row r="116" spans="1:9" ht="40.5" customHeight="1" x14ac:dyDescent="0.25">
      <c r="A116" s="64" t="s">
        <v>99</v>
      </c>
      <c r="B116" s="65" t="s">
        <v>146</v>
      </c>
      <c r="C116" s="65"/>
      <c r="D116" s="65"/>
      <c r="E116" s="65"/>
      <c r="F116" s="66" t="s">
        <v>26</v>
      </c>
      <c r="G116" s="67">
        <v>2</v>
      </c>
      <c r="H116" s="2"/>
      <c r="I116" s="68">
        <f t="shared" si="2"/>
        <v>0</v>
      </c>
    </row>
    <row r="117" spans="1:9" ht="53.25" customHeight="1" x14ac:dyDescent="0.25">
      <c r="A117" s="64" t="s">
        <v>100</v>
      </c>
      <c r="B117" s="65" t="s">
        <v>204</v>
      </c>
      <c r="C117" s="65"/>
      <c r="D117" s="65"/>
      <c r="E117" s="65"/>
      <c r="F117" s="66" t="s">
        <v>153</v>
      </c>
      <c r="G117" s="67">
        <v>183</v>
      </c>
      <c r="H117" s="2"/>
      <c r="I117" s="68">
        <f t="shared" si="2"/>
        <v>0</v>
      </c>
    </row>
    <row r="118" spans="1:9" ht="66.75" customHeight="1" x14ac:dyDescent="0.25">
      <c r="A118" s="64" t="s">
        <v>101</v>
      </c>
      <c r="B118" s="65" t="s">
        <v>205</v>
      </c>
      <c r="C118" s="65"/>
      <c r="D118" s="65"/>
      <c r="E118" s="65"/>
      <c r="F118" s="66" t="s">
        <v>153</v>
      </c>
      <c r="G118" s="67">
        <v>183</v>
      </c>
      <c r="H118" s="2"/>
      <c r="I118" s="68">
        <f t="shared" si="2"/>
        <v>0</v>
      </c>
    </row>
    <row r="119" spans="1:9" ht="40.5" customHeight="1" x14ac:dyDescent="0.25">
      <c r="A119" s="64" t="s">
        <v>102</v>
      </c>
      <c r="B119" s="65" t="s">
        <v>206</v>
      </c>
      <c r="C119" s="65"/>
      <c r="D119" s="65"/>
      <c r="E119" s="65"/>
      <c r="F119" s="66" t="s">
        <v>153</v>
      </c>
      <c r="G119" s="67">
        <v>183</v>
      </c>
      <c r="H119" s="2"/>
      <c r="I119" s="68">
        <f t="shared" si="2"/>
        <v>0</v>
      </c>
    </row>
    <row r="120" spans="1:9" ht="40.5" customHeight="1" x14ac:dyDescent="0.25">
      <c r="A120" s="64" t="s">
        <v>103</v>
      </c>
      <c r="B120" s="65" t="s">
        <v>207</v>
      </c>
      <c r="C120" s="65"/>
      <c r="D120" s="65"/>
      <c r="E120" s="65"/>
      <c r="F120" s="66" t="s">
        <v>26</v>
      </c>
      <c r="G120" s="67">
        <v>4</v>
      </c>
      <c r="H120" s="2"/>
      <c r="I120" s="68">
        <f t="shared" si="2"/>
        <v>0</v>
      </c>
    </row>
    <row r="121" spans="1:9" ht="93" customHeight="1" x14ac:dyDescent="0.25">
      <c r="A121" s="64" t="s">
        <v>104</v>
      </c>
      <c r="B121" s="65" t="s">
        <v>249</v>
      </c>
      <c r="C121" s="65"/>
      <c r="D121" s="65"/>
      <c r="E121" s="65"/>
      <c r="F121" s="66" t="s">
        <v>153</v>
      </c>
      <c r="G121" s="67">
        <v>264</v>
      </c>
      <c r="H121" s="2"/>
      <c r="I121" s="68">
        <f t="shared" si="2"/>
        <v>0</v>
      </c>
    </row>
    <row r="122" spans="1:9" ht="54" customHeight="1" x14ac:dyDescent="0.25">
      <c r="A122" s="64" t="s">
        <v>105</v>
      </c>
      <c r="B122" s="65" t="s">
        <v>209</v>
      </c>
      <c r="C122" s="65"/>
      <c r="D122" s="65"/>
      <c r="E122" s="65"/>
      <c r="F122" s="66" t="s">
        <v>2</v>
      </c>
      <c r="G122" s="67" t="s">
        <v>2</v>
      </c>
      <c r="H122" s="68"/>
      <c r="I122" s="68">
        <f>SUM(I105:I121)*0.1</f>
        <v>0</v>
      </c>
    </row>
    <row r="123" spans="1:9" x14ac:dyDescent="0.25">
      <c r="A123" s="74"/>
      <c r="B123" s="75" t="s">
        <v>106</v>
      </c>
      <c r="C123" s="75"/>
      <c r="D123" s="75"/>
      <c r="E123" s="75"/>
      <c r="F123" s="36"/>
      <c r="G123" s="37"/>
      <c r="H123" s="39" t="s">
        <v>65</v>
      </c>
      <c r="I123" s="39">
        <f>SUM(I105:I122)</f>
        <v>0</v>
      </c>
    </row>
    <row r="124" spans="1:9" x14ac:dyDescent="0.25">
      <c r="A124" s="74"/>
      <c r="B124" s="79"/>
      <c r="C124" s="79"/>
      <c r="D124" s="79"/>
      <c r="E124" s="79"/>
      <c r="F124" s="36"/>
      <c r="G124" s="37"/>
      <c r="H124" s="39"/>
      <c r="I124" s="39"/>
    </row>
    <row r="125" spans="1:9" x14ac:dyDescent="0.25">
      <c r="A125" s="42"/>
      <c r="B125" s="33"/>
      <c r="C125" s="33"/>
      <c r="D125" s="33"/>
      <c r="E125" s="36"/>
      <c r="F125" s="37"/>
      <c r="G125" s="39"/>
      <c r="H125" s="39"/>
      <c r="I125" s="160"/>
    </row>
    <row r="126" spans="1:9" x14ac:dyDescent="0.25">
      <c r="A126" s="49"/>
      <c r="B126" s="49"/>
      <c r="C126" s="49"/>
      <c r="D126" s="49"/>
      <c r="E126" s="49"/>
      <c r="F126" s="49"/>
      <c r="G126" s="49"/>
      <c r="H126" s="49"/>
      <c r="I126" s="50"/>
    </row>
    <row r="127" spans="1:9" x14ac:dyDescent="0.25">
      <c r="A127" s="49" t="s">
        <v>13</v>
      </c>
      <c r="B127" s="49"/>
      <c r="C127" s="49"/>
      <c r="D127" s="49"/>
      <c r="E127" s="49"/>
      <c r="F127" s="49"/>
      <c r="G127" s="49"/>
      <c r="H127" s="49"/>
      <c r="I127" s="51"/>
    </row>
    <row r="128" spans="1:9" ht="16.5" customHeight="1" x14ac:dyDescent="0.25">
      <c r="A128" s="52" t="s">
        <v>210</v>
      </c>
      <c r="B128" s="52"/>
      <c r="C128" s="52"/>
      <c r="D128" s="52"/>
      <c r="E128" s="52"/>
      <c r="F128" s="52"/>
      <c r="G128" s="52"/>
      <c r="H128" s="52"/>
      <c r="I128" s="33"/>
    </row>
    <row r="129" spans="1:9" ht="16.5" customHeight="1" x14ac:dyDescent="0.25">
      <c r="A129" s="75" t="s">
        <v>107</v>
      </c>
      <c r="B129" s="75"/>
      <c r="C129" s="75"/>
      <c r="D129" s="75"/>
      <c r="E129" s="75"/>
      <c r="F129" s="75"/>
      <c r="G129" s="75"/>
      <c r="H129" s="75"/>
      <c r="I129" s="33"/>
    </row>
    <row r="130" spans="1:9" ht="16.5" customHeight="1" x14ac:dyDescent="0.25">
      <c r="A130" s="79"/>
      <c r="B130" s="79"/>
      <c r="C130" s="79"/>
      <c r="D130" s="79"/>
      <c r="E130" s="79"/>
      <c r="F130" s="79"/>
      <c r="G130" s="79"/>
      <c r="H130" s="79"/>
      <c r="I130" s="33"/>
    </row>
    <row r="131" spans="1:9" ht="25.5" x14ac:dyDescent="0.25">
      <c r="A131" s="105"/>
      <c r="B131" s="60" t="s">
        <v>20</v>
      </c>
      <c r="C131" s="60"/>
      <c r="D131" s="60"/>
      <c r="E131" s="60"/>
      <c r="F131" s="61" t="s">
        <v>21</v>
      </c>
      <c r="G131" s="62" t="s">
        <v>22</v>
      </c>
      <c r="H131" s="63" t="s">
        <v>23</v>
      </c>
      <c r="I131" s="63" t="s">
        <v>24</v>
      </c>
    </row>
    <row r="132" spans="1:9" x14ac:dyDescent="0.25">
      <c r="A132" s="78"/>
      <c r="B132" s="106" t="s">
        <v>211</v>
      </c>
      <c r="C132" s="106"/>
      <c r="D132" s="106"/>
      <c r="E132" s="106"/>
      <c r="F132" s="66" t="s">
        <v>153</v>
      </c>
      <c r="G132" s="67">
        <v>186</v>
      </c>
      <c r="H132" s="2"/>
      <c r="I132" s="68">
        <f t="shared" ref="I132:I134" si="3">G132*H132</f>
        <v>0</v>
      </c>
    </row>
    <row r="133" spans="1:9" x14ac:dyDescent="0.25">
      <c r="A133" s="78"/>
      <c r="B133" s="106" t="s">
        <v>212</v>
      </c>
      <c r="C133" s="106"/>
      <c r="D133" s="106"/>
      <c r="E133" s="106"/>
      <c r="F133" s="66" t="s">
        <v>153</v>
      </c>
      <c r="G133" s="67">
        <v>6</v>
      </c>
      <c r="H133" s="2"/>
      <c r="I133" s="68">
        <f t="shared" si="3"/>
        <v>0</v>
      </c>
    </row>
    <row r="134" spans="1:9" x14ac:dyDescent="0.25">
      <c r="A134" s="74" t="s">
        <v>2</v>
      </c>
      <c r="B134" s="106" t="s">
        <v>213</v>
      </c>
      <c r="C134" s="106"/>
      <c r="D134" s="106"/>
      <c r="E134" s="106"/>
      <c r="F134" s="66" t="s">
        <v>26</v>
      </c>
      <c r="G134" s="67">
        <v>1</v>
      </c>
      <c r="H134" s="2"/>
      <c r="I134" s="68">
        <f t="shared" si="3"/>
        <v>0</v>
      </c>
    </row>
    <row r="135" spans="1:9" x14ac:dyDescent="0.25">
      <c r="A135" s="74"/>
      <c r="B135" s="106" t="s">
        <v>214</v>
      </c>
      <c r="C135" s="106"/>
      <c r="D135" s="106"/>
      <c r="E135" s="106"/>
      <c r="F135" s="66" t="s">
        <v>153</v>
      </c>
      <c r="G135" s="67">
        <v>6</v>
      </c>
      <c r="H135" s="2"/>
      <c r="I135" s="68">
        <f>G135*H135</f>
        <v>0</v>
      </c>
    </row>
    <row r="136" spans="1:9" x14ac:dyDescent="0.25">
      <c r="A136" s="49" t="s">
        <v>108</v>
      </c>
      <c r="B136" s="49"/>
      <c r="C136" s="49"/>
      <c r="D136" s="49"/>
      <c r="E136" s="49"/>
      <c r="F136" s="49"/>
      <c r="G136" s="49"/>
      <c r="H136" s="49"/>
      <c r="I136" s="50"/>
    </row>
    <row r="137" spans="1:9" ht="27" customHeight="1" x14ac:dyDescent="0.25">
      <c r="A137" s="75" t="s">
        <v>109</v>
      </c>
      <c r="B137" s="75"/>
      <c r="C137" s="75"/>
      <c r="D137" s="75"/>
      <c r="E137" s="75"/>
      <c r="F137" s="75"/>
      <c r="G137" s="75"/>
      <c r="H137" s="75"/>
      <c r="I137" s="33"/>
    </row>
    <row r="138" spans="1:9" ht="5.25" customHeight="1" x14ac:dyDescent="0.25">
      <c r="A138" s="79"/>
      <c r="B138" s="79"/>
      <c r="C138" s="79"/>
      <c r="D138" s="79"/>
      <c r="E138" s="79"/>
      <c r="F138" s="79"/>
      <c r="G138" s="79"/>
      <c r="H138" s="79"/>
      <c r="I138" s="79"/>
    </row>
    <row r="139" spans="1:9" ht="25.5" x14ac:dyDescent="0.25">
      <c r="A139" s="44"/>
      <c r="B139" s="60" t="s">
        <v>20</v>
      </c>
      <c r="C139" s="60"/>
      <c r="D139" s="60"/>
      <c r="E139" s="60"/>
      <c r="F139" s="61" t="s">
        <v>21</v>
      </c>
      <c r="G139" s="62" t="s">
        <v>22</v>
      </c>
      <c r="H139" s="63" t="s">
        <v>23</v>
      </c>
      <c r="I139" s="63" t="s">
        <v>24</v>
      </c>
    </row>
    <row r="140" spans="1:9" x14ac:dyDescent="0.25">
      <c r="A140" s="76" t="s">
        <v>2</v>
      </c>
      <c r="B140" s="106" t="s">
        <v>215</v>
      </c>
      <c r="C140" s="106"/>
      <c r="D140" s="106"/>
      <c r="E140" s="106"/>
      <c r="F140" s="66" t="s">
        <v>26</v>
      </c>
      <c r="G140" s="67">
        <v>1</v>
      </c>
      <c r="H140" s="2"/>
      <c r="I140" s="68">
        <f>G140*H140</f>
        <v>0</v>
      </c>
    </row>
    <row r="141" spans="1:9" x14ac:dyDescent="0.25">
      <c r="A141" s="76"/>
      <c r="B141" s="106" t="s">
        <v>216</v>
      </c>
      <c r="C141" s="106"/>
      <c r="D141" s="106"/>
      <c r="E141" s="106"/>
      <c r="F141" s="66" t="s">
        <v>26</v>
      </c>
      <c r="G141" s="67">
        <v>1</v>
      </c>
      <c r="H141" s="2"/>
      <c r="I141" s="68">
        <f t="shared" ref="I141:I147" si="4">G141*H141</f>
        <v>0</v>
      </c>
    </row>
    <row r="142" spans="1:9" x14ac:dyDescent="0.25">
      <c r="A142" s="76"/>
      <c r="B142" s="106" t="s">
        <v>217</v>
      </c>
      <c r="C142" s="106"/>
      <c r="D142" s="106"/>
      <c r="E142" s="106"/>
      <c r="F142" s="66" t="s">
        <v>26</v>
      </c>
      <c r="G142" s="67">
        <v>2</v>
      </c>
      <c r="H142" s="2"/>
      <c r="I142" s="68">
        <f t="shared" si="4"/>
        <v>0</v>
      </c>
    </row>
    <row r="143" spans="1:9" x14ac:dyDescent="0.25">
      <c r="A143" s="76"/>
      <c r="B143" s="106" t="s">
        <v>218</v>
      </c>
      <c r="C143" s="106"/>
      <c r="D143" s="106"/>
      <c r="E143" s="106"/>
      <c r="F143" s="66" t="s">
        <v>26</v>
      </c>
      <c r="G143" s="67">
        <v>1</v>
      </c>
      <c r="H143" s="2"/>
      <c r="I143" s="68">
        <f t="shared" si="4"/>
        <v>0</v>
      </c>
    </row>
    <row r="144" spans="1:9" x14ac:dyDescent="0.25">
      <c r="A144" s="74"/>
      <c r="B144" s="97" t="s">
        <v>220</v>
      </c>
      <c r="C144" s="98"/>
      <c r="D144" s="98"/>
      <c r="E144" s="99"/>
      <c r="F144" s="66" t="s">
        <v>26</v>
      </c>
      <c r="G144" s="67">
        <v>1</v>
      </c>
      <c r="H144" s="2"/>
      <c r="I144" s="68">
        <f t="shared" si="4"/>
        <v>0</v>
      </c>
    </row>
    <row r="145" spans="1:9" x14ac:dyDescent="0.25">
      <c r="A145" s="74"/>
      <c r="B145" s="106" t="s">
        <v>264</v>
      </c>
      <c r="C145" s="106"/>
      <c r="D145" s="106"/>
      <c r="E145" s="106"/>
      <c r="F145" s="66" t="s">
        <v>26</v>
      </c>
      <c r="G145" s="67">
        <v>1</v>
      </c>
      <c r="H145" s="2"/>
      <c r="I145" s="68">
        <f t="shared" si="4"/>
        <v>0</v>
      </c>
    </row>
    <row r="146" spans="1:9" x14ac:dyDescent="0.25">
      <c r="A146" s="74"/>
      <c r="B146" s="106" t="s">
        <v>250</v>
      </c>
      <c r="C146" s="106"/>
      <c r="D146" s="106"/>
      <c r="E146" s="106"/>
      <c r="F146" s="66" t="s">
        <v>26</v>
      </c>
      <c r="G146" s="67">
        <v>2</v>
      </c>
      <c r="H146" s="2"/>
      <c r="I146" s="68">
        <f t="shared" si="4"/>
        <v>0</v>
      </c>
    </row>
    <row r="147" spans="1:9" x14ac:dyDescent="0.25">
      <c r="B147" s="106" t="s">
        <v>223</v>
      </c>
      <c r="C147" s="106"/>
      <c r="D147" s="106"/>
      <c r="E147" s="106"/>
      <c r="F147" s="66" t="s">
        <v>26</v>
      </c>
      <c r="G147" s="67">
        <v>1</v>
      </c>
      <c r="H147" s="2"/>
      <c r="I147" s="68">
        <f t="shared" si="4"/>
        <v>0</v>
      </c>
    </row>
    <row r="148" spans="1:9" x14ac:dyDescent="0.25">
      <c r="A148" s="23"/>
      <c r="B148" s="77"/>
      <c r="C148" s="77"/>
      <c r="D148" s="77"/>
      <c r="E148" s="77"/>
      <c r="F148" s="107"/>
      <c r="G148" s="108"/>
      <c r="H148" s="109"/>
      <c r="I148" s="109"/>
    </row>
    <row r="149" spans="1:9" x14ac:dyDescent="0.25">
      <c r="A149" s="49" t="s">
        <v>110</v>
      </c>
      <c r="B149" s="49"/>
      <c r="C149" s="49"/>
      <c r="D149" s="49"/>
      <c r="E149" s="49"/>
      <c r="F149" s="49"/>
      <c r="G149" s="49"/>
      <c r="H149" s="49"/>
      <c r="I149" s="50"/>
    </row>
    <row r="150" spans="1:9" ht="25.5" x14ac:dyDescent="0.25">
      <c r="A150" s="44"/>
      <c r="B150" s="60" t="s">
        <v>20</v>
      </c>
      <c r="C150" s="60"/>
      <c r="D150" s="60"/>
      <c r="E150" s="60"/>
      <c r="F150" s="61" t="s">
        <v>21</v>
      </c>
      <c r="G150" s="62" t="s">
        <v>22</v>
      </c>
      <c r="H150" s="63" t="s">
        <v>23</v>
      </c>
      <c r="I150" s="63" t="s">
        <v>24</v>
      </c>
    </row>
    <row r="151" spans="1:9" ht="41.25" customHeight="1" x14ac:dyDescent="0.25">
      <c r="A151" s="76"/>
      <c r="B151" s="65" t="s">
        <v>251</v>
      </c>
      <c r="C151" s="65"/>
      <c r="D151" s="65"/>
      <c r="E151" s="65"/>
      <c r="F151" s="66" t="s">
        <v>26</v>
      </c>
      <c r="G151" s="67">
        <v>2</v>
      </c>
      <c r="H151" s="2"/>
      <c r="I151" s="68">
        <f t="shared" ref="I151:I157" si="5">G151*H151</f>
        <v>0</v>
      </c>
    </row>
    <row r="152" spans="1:9" ht="41.25" customHeight="1" x14ac:dyDescent="0.25">
      <c r="A152" s="76"/>
      <c r="B152" s="65" t="s">
        <v>228</v>
      </c>
      <c r="C152" s="65"/>
      <c r="D152" s="65"/>
      <c r="E152" s="65"/>
      <c r="F152" s="66" t="s">
        <v>26</v>
      </c>
      <c r="G152" s="67">
        <v>1</v>
      </c>
      <c r="H152" s="2"/>
      <c r="I152" s="68">
        <f t="shared" si="5"/>
        <v>0</v>
      </c>
    </row>
    <row r="153" spans="1:9" ht="65.25" customHeight="1" x14ac:dyDescent="0.25">
      <c r="A153" s="76"/>
      <c r="B153" s="65" t="s">
        <v>229</v>
      </c>
      <c r="C153" s="65"/>
      <c r="D153" s="65"/>
      <c r="E153" s="65"/>
      <c r="F153" s="66" t="s">
        <v>26</v>
      </c>
      <c r="G153" s="67">
        <v>16</v>
      </c>
      <c r="H153" s="2"/>
      <c r="I153" s="68">
        <f t="shared" si="5"/>
        <v>0</v>
      </c>
    </row>
    <row r="154" spans="1:9" ht="41.25" customHeight="1" x14ac:dyDescent="0.25">
      <c r="A154" s="76"/>
      <c r="B154" s="65" t="s">
        <v>252</v>
      </c>
      <c r="C154" s="65"/>
      <c r="D154" s="65"/>
      <c r="E154" s="65"/>
      <c r="F154" s="66" t="s">
        <v>26</v>
      </c>
      <c r="G154" s="67">
        <v>15</v>
      </c>
      <c r="H154" s="2"/>
      <c r="I154" s="68">
        <f t="shared" si="5"/>
        <v>0</v>
      </c>
    </row>
    <row r="155" spans="1:9" ht="41.25" customHeight="1" x14ac:dyDescent="0.25">
      <c r="A155" s="76"/>
      <c r="B155" s="65" t="s">
        <v>265</v>
      </c>
      <c r="C155" s="65"/>
      <c r="D155" s="65"/>
      <c r="E155" s="65"/>
      <c r="F155" s="66" t="s">
        <v>26</v>
      </c>
      <c r="G155" s="67">
        <v>1</v>
      </c>
      <c r="H155" s="2"/>
      <c r="I155" s="68">
        <f t="shared" si="5"/>
        <v>0</v>
      </c>
    </row>
    <row r="156" spans="1:9" ht="41.25" customHeight="1" x14ac:dyDescent="0.25">
      <c r="A156" s="76"/>
      <c r="B156" s="65" t="s">
        <v>231</v>
      </c>
      <c r="C156" s="65"/>
      <c r="D156" s="65"/>
      <c r="E156" s="65"/>
      <c r="F156" s="66" t="s">
        <v>26</v>
      </c>
      <c r="G156" s="67">
        <v>1</v>
      </c>
      <c r="H156" s="2"/>
      <c r="I156" s="68">
        <f t="shared" si="5"/>
        <v>0</v>
      </c>
    </row>
    <row r="157" spans="1:9" ht="40.5" customHeight="1" x14ac:dyDescent="0.25">
      <c r="A157" s="110"/>
      <c r="B157" s="65" t="s">
        <v>254</v>
      </c>
      <c r="C157" s="65"/>
      <c r="D157" s="65"/>
      <c r="E157" s="65"/>
      <c r="F157" s="66" t="s">
        <v>26</v>
      </c>
      <c r="G157" s="67">
        <v>1</v>
      </c>
      <c r="H157" s="2"/>
      <c r="I157" s="68">
        <f t="shared" si="5"/>
        <v>0</v>
      </c>
    </row>
    <row r="158" spans="1:9" ht="14.25" customHeight="1" x14ac:dyDescent="0.25">
      <c r="A158" s="76"/>
      <c r="B158" s="111"/>
      <c r="C158" s="111"/>
      <c r="D158" s="111"/>
      <c r="E158" s="111"/>
      <c r="F158" s="107"/>
      <c r="G158" s="108"/>
      <c r="H158" s="109"/>
      <c r="I158" s="109"/>
    </row>
    <row r="159" spans="1:9" x14ac:dyDescent="0.25">
      <c r="A159" s="49" t="s">
        <v>111</v>
      </c>
      <c r="B159" s="49"/>
      <c r="C159" s="49"/>
      <c r="D159" s="49"/>
      <c r="E159" s="49"/>
      <c r="F159" s="49"/>
      <c r="G159" s="49"/>
      <c r="H159" s="49"/>
      <c r="I159" s="50"/>
    </row>
    <row r="160" spans="1:9" ht="30" customHeight="1" x14ac:dyDescent="0.25">
      <c r="A160" s="75" t="s">
        <v>112</v>
      </c>
      <c r="B160" s="75"/>
      <c r="C160" s="75"/>
      <c r="D160" s="75"/>
      <c r="E160" s="75"/>
      <c r="F160" s="75"/>
      <c r="G160" s="75"/>
      <c r="H160" s="75"/>
      <c r="I160" s="33"/>
    </row>
    <row r="161" spans="1:17" ht="12" customHeight="1" x14ac:dyDescent="0.25">
      <c r="A161" s="79"/>
      <c r="B161" s="79"/>
      <c r="C161" s="79"/>
      <c r="D161" s="79"/>
      <c r="E161" s="79"/>
      <c r="F161" s="79"/>
      <c r="G161" s="79"/>
      <c r="H161" s="79"/>
      <c r="I161" s="79"/>
    </row>
    <row r="162" spans="1:17" ht="25.5" x14ac:dyDescent="0.25">
      <c r="A162" s="44"/>
      <c r="B162" s="60" t="s">
        <v>20</v>
      </c>
      <c r="C162" s="60"/>
      <c r="D162" s="60"/>
      <c r="E162" s="60"/>
      <c r="F162" s="61" t="s">
        <v>21</v>
      </c>
      <c r="G162" s="62" t="s">
        <v>22</v>
      </c>
      <c r="H162" s="63" t="s">
        <v>23</v>
      </c>
      <c r="I162" s="63" t="s">
        <v>24</v>
      </c>
    </row>
    <row r="163" spans="1:17" ht="19.5" customHeight="1" x14ac:dyDescent="0.25">
      <c r="A163" s="76"/>
      <c r="B163" s="106" t="s">
        <v>255</v>
      </c>
      <c r="C163" s="106"/>
      <c r="D163" s="106"/>
      <c r="E163" s="106"/>
      <c r="F163" s="66" t="s">
        <v>26</v>
      </c>
      <c r="G163" s="112">
        <v>2</v>
      </c>
      <c r="H163" s="5"/>
      <c r="I163" s="113">
        <f>G163*H163</f>
        <v>0</v>
      </c>
    </row>
    <row r="164" spans="1:17" ht="51" customHeight="1" x14ac:dyDescent="0.25">
      <c r="A164" s="76"/>
      <c r="B164" s="65" t="s">
        <v>266</v>
      </c>
      <c r="C164" s="65"/>
      <c r="D164" s="65"/>
      <c r="E164" s="65"/>
      <c r="F164" s="66" t="s">
        <v>26</v>
      </c>
      <c r="G164" s="112">
        <v>2</v>
      </c>
      <c r="H164" s="5"/>
      <c r="I164" s="113">
        <f>G164*H164</f>
        <v>0</v>
      </c>
    </row>
    <row r="165" spans="1:17" ht="9.75" customHeight="1" x14ac:dyDescent="0.25">
      <c r="A165" s="76"/>
      <c r="B165" s="111"/>
      <c r="C165" s="111"/>
      <c r="D165" s="111"/>
      <c r="E165" s="111"/>
      <c r="F165" s="107"/>
      <c r="G165" s="78"/>
      <c r="H165" s="114"/>
      <c r="I165" s="114"/>
    </row>
    <row r="166" spans="1:17" x14ac:dyDescent="0.25">
      <c r="A166" s="49" t="s">
        <v>113</v>
      </c>
      <c r="B166" s="49"/>
      <c r="C166" s="49"/>
      <c r="D166" s="49"/>
      <c r="E166" s="49"/>
      <c r="F166" s="49"/>
      <c r="G166" s="49"/>
      <c r="H166" s="49"/>
      <c r="I166" s="50"/>
    </row>
    <row r="167" spans="1:17" ht="20.25" customHeight="1" x14ac:dyDescent="0.25">
      <c r="A167" s="44"/>
      <c r="B167" s="60" t="s">
        <v>20</v>
      </c>
      <c r="C167" s="60"/>
      <c r="D167" s="60"/>
      <c r="E167" s="60"/>
      <c r="F167" s="61" t="s">
        <v>21</v>
      </c>
      <c r="G167" s="62" t="s">
        <v>22</v>
      </c>
      <c r="H167" s="63" t="s">
        <v>23</v>
      </c>
      <c r="I167" s="63" t="s">
        <v>24</v>
      </c>
    </row>
    <row r="168" spans="1:17" x14ac:dyDescent="0.25">
      <c r="A168" s="76"/>
      <c r="B168" s="106" t="s">
        <v>234</v>
      </c>
      <c r="C168" s="106"/>
      <c r="D168" s="106"/>
      <c r="E168" s="106"/>
      <c r="F168" s="66" t="s">
        <v>153</v>
      </c>
      <c r="G168" s="67">
        <v>264</v>
      </c>
      <c r="H168" s="2"/>
      <c r="I168" s="68">
        <f t="shared" ref="I168:I173" si="6">G168*H168</f>
        <v>0</v>
      </c>
      <c r="K168" s="18"/>
    </row>
    <row r="169" spans="1:17" x14ac:dyDescent="0.25">
      <c r="A169" s="76"/>
      <c r="B169" s="106" t="s">
        <v>235</v>
      </c>
      <c r="C169" s="106"/>
      <c r="D169" s="106"/>
      <c r="E169" s="106"/>
      <c r="F169" s="66" t="s">
        <v>26</v>
      </c>
      <c r="G169" s="67">
        <v>2</v>
      </c>
      <c r="H169" s="2"/>
      <c r="I169" s="68">
        <f t="shared" si="6"/>
        <v>0</v>
      </c>
    </row>
    <row r="170" spans="1:17" x14ac:dyDescent="0.25">
      <c r="A170" s="76"/>
      <c r="B170" s="106" t="s">
        <v>267</v>
      </c>
      <c r="C170" s="106"/>
      <c r="D170" s="106"/>
      <c r="E170" s="106"/>
      <c r="F170" s="66" t="s">
        <v>26</v>
      </c>
      <c r="G170" s="67">
        <v>1</v>
      </c>
      <c r="H170" s="2"/>
      <c r="I170" s="68">
        <f t="shared" si="6"/>
        <v>0</v>
      </c>
    </row>
    <row r="171" spans="1:17" x14ac:dyDescent="0.25">
      <c r="A171" s="76"/>
      <c r="B171" s="106" t="s">
        <v>268</v>
      </c>
      <c r="C171" s="106"/>
      <c r="D171" s="106"/>
      <c r="E171" s="106"/>
      <c r="F171" s="66" t="s">
        <v>26</v>
      </c>
      <c r="G171" s="67">
        <v>1</v>
      </c>
      <c r="H171" s="2"/>
      <c r="I171" s="68">
        <f t="shared" si="6"/>
        <v>0</v>
      </c>
    </row>
    <row r="172" spans="1:17" x14ac:dyDescent="0.25">
      <c r="A172" s="76"/>
      <c r="B172" s="106" t="s">
        <v>238</v>
      </c>
      <c r="C172" s="106"/>
      <c r="D172" s="106"/>
      <c r="E172" s="106"/>
      <c r="F172" s="66" t="s">
        <v>26</v>
      </c>
      <c r="G172" s="67">
        <v>1</v>
      </c>
      <c r="H172" s="2"/>
      <c r="I172" s="68">
        <f t="shared" si="6"/>
        <v>0</v>
      </c>
    </row>
    <row r="173" spans="1:17" x14ac:dyDescent="0.25">
      <c r="A173" s="74"/>
      <c r="B173" s="106" t="s">
        <v>239</v>
      </c>
      <c r="C173" s="106"/>
      <c r="D173" s="106"/>
      <c r="E173" s="106"/>
      <c r="F173" s="66" t="s">
        <v>26</v>
      </c>
      <c r="G173" s="67">
        <v>1</v>
      </c>
      <c r="H173" s="2"/>
      <c r="I173" s="68">
        <f t="shared" si="6"/>
        <v>0</v>
      </c>
    </row>
    <row r="174" spans="1:17" ht="54" customHeight="1" x14ac:dyDescent="0.25">
      <c r="A174" s="74"/>
      <c r="B174" s="65" t="s">
        <v>240</v>
      </c>
      <c r="C174" s="65"/>
      <c r="D174" s="65"/>
      <c r="E174" s="65"/>
      <c r="F174" s="66"/>
      <c r="G174" s="67"/>
      <c r="H174" s="68"/>
      <c r="I174" s="68">
        <f>SUM(I132:I172)*0.1</f>
        <v>0</v>
      </c>
      <c r="J174" s="42"/>
      <c r="K174" s="42"/>
      <c r="L174" s="42"/>
      <c r="M174" s="42"/>
      <c r="N174" s="42"/>
      <c r="O174" s="42"/>
      <c r="P174" s="42"/>
      <c r="Q174" s="42"/>
    </row>
    <row r="175" spans="1:17" x14ac:dyDescent="0.25">
      <c r="A175" s="74"/>
      <c r="B175" s="115" t="s">
        <v>114</v>
      </c>
      <c r="C175" s="115"/>
      <c r="D175" s="115"/>
      <c r="E175" s="115"/>
      <c r="F175" s="116"/>
      <c r="G175" s="117"/>
      <c r="H175" s="118" t="s">
        <v>65</v>
      </c>
      <c r="I175" s="118">
        <f>SUM(I132:I174)</f>
        <v>0</v>
      </c>
      <c r="J175" s="42"/>
      <c r="K175" s="42"/>
      <c r="L175" s="42"/>
      <c r="M175" s="42"/>
      <c r="N175" s="42"/>
      <c r="O175" s="42"/>
      <c r="P175" s="42"/>
      <c r="Q175" s="42"/>
    </row>
    <row r="176" spans="1:17" x14ac:dyDescent="0.25">
      <c r="A176" s="74"/>
      <c r="B176" s="79"/>
      <c r="C176" s="79"/>
      <c r="D176" s="79"/>
      <c r="E176" s="79"/>
      <c r="F176" s="36"/>
      <c r="G176" s="37"/>
      <c r="H176" s="39"/>
      <c r="I176" s="39"/>
      <c r="J176" s="42"/>
      <c r="K176" s="42"/>
      <c r="L176" s="42"/>
      <c r="M176" s="42"/>
      <c r="N176" s="42"/>
      <c r="O176" s="42"/>
      <c r="P176" s="42"/>
      <c r="Q176" s="42"/>
    </row>
    <row r="177" spans="1:9" x14ac:dyDescent="0.25">
      <c r="A177" s="74"/>
      <c r="B177" s="79"/>
      <c r="C177" s="79"/>
      <c r="D177" s="79"/>
      <c r="E177" s="79"/>
      <c r="F177" s="36"/>
      <c r="G177" s="37"/>
      <c r="H177" s="39"/>
      <c r="I177" s="39"/>
    </row>
    <row r="178" spans="1:9" x14ac:dyDescent="0.25">
      <c r="A178" s="161" t="s">
        <v>115</v>
      </c>
      <c r="B178" s="161"/>
      <c r="C178" s="161"/>
      <c r="D178" s="161"/>
      <c r="E178" s="161"/>
      <c r="F178" s="161"/>
      <c r="G178" s="161"/>
      <c r="H178" s="161"/>
      <c r="I178" s="158"/>
    </row>
    <row r="179" spans="1:9" x14ac:dyDescent="0.25">
      <c r="A179" s="162"/>
      <c r="B179" s="162"/>
      <c r="C179" s="162"/>
      <c r="D179" s="162"/>
      <c r="E179" s="162"/>
      <c r="F179" s="162"/>
      <c r="G179" s="162"/>
      <c r="H179" s="162"/>
      <c r="I179" s="158"/>
    </row>
    <row r="180" spans="1:9" x14ac:dyDescent="0.25">
      <c r="A180" s="161" t="s">
        <v>16</v>
      </c>
      <c r="B180" s="161"/>
      <c r="C180" s="161"/>
      <c r="D180" s="161"/>
      <c r="E180" s="161"/>
      <c r="F180" s="161"/>
      <c r="G180" s="161"/>
      <c r="H180" s="161"/>
      <c r="I180" s="158"/>
    </row>
    <row r="181" spans="1:9" x14ac:dyDescent="0.25">
      <c r="A181" s="163"/>
      <c r="B181" s="164"/>
      <c r="C181" s="164"/>
      <c r="D181" s="164"/>
      <c r="E181" s="164"/>
      <c r="F181" s="165"/>
      <c r="G181" s="166"/>
      <c r="H181" s="158"/>
      <c r="I181" s="158"/>
    </row>
    <row r="182" spans="1:9" ht="69" customHeight="1" x14ac:dyDescent="0.25">
      <c r="A182" s="80" t="s">
        <v>19</v>
      </c>
      <c r="B182" s="167" t="s">
        <v>20</v>
      </c>
      <c r="C182" s="168"/>
      <c r="D182" s="168"/>
      <c r="E182" s="169"/>
      <c r="F182" s="82" t="s">
        <v>21</v>
      </c>
      <c r="G182" s="83" t="s">
        <v>22</v>
      </c>
      <c r="H182" s="84" t="s">
        <v>23</v>
      </c>
      <c r="I182" s="84" t="s">
        <v>24</v>
      </c>
    </row>
    <row r="183" spans="1:9" ht="42" customHeight="1" x14ac:dyDescent="0.2">
      <c r="A183" s="170" t="s">
        <v>27</v>
      </c>
      <c r="B183" s="141" t="s">
        <v>116</v>
      </c>
      <c r="C183" s="142"/>
      <c r="D183" s="142"/>
      <c r="E183" s="143"/>
      <c r="F183" s="122" t="s">
        <v>26</v>
      </c>
      <c r="G183" s="123">
        <v>2</v>
      </c>
      <c r="H183" s="6"/>
      <c r="I183" s="124">
        <f>G183*H183</f>
        <v>0</v>
      </c>
    </row>
    <row r="184" spans="1:9" ht="47.25" customHeight="1" x14ac:dyDescent="0.2">
      <c r="A184" s="170" t="s">
        <v>28</v>
      </c>
      <c r="B184" s="141" t="s">
        <v>117</v>
      </c>
      <c r="C184" s="142"/>
      <c r="D184" s="142"/>
      <c r="E184" s="143"/>
      <c r="F184" s="122" t="s">
        <v>26</v>
      </c>
      <c r="G184" s="123">
        <v>3</v>
      </c>
      <c r="H184" s="6"/>
      <c r="I184" s="124">
        <f t="shared" ref="I184:I188" si="7">G184*H184</f>
        <v>0</v>
      </c>
    </row>
    <row r="185" spans="1:9" ht="65.25" customHeight="1" x14ac:dyDescent="0.2">
      <c r="A185" s="170" t="s">
        <v>29</v>
      </c>
      <c r="B185" s="125" t="s">
        <v>256</v>
      </c>
      <c r="C185" s="126"/>
      <c r="D185" s="126"/>
      <c r="E185" s="127"/>
      <c r="F185" s="144" t="s">
        <v>26</v>
      </c>
      <c r="G185" s="128">
        <v>3</v>
      </c>
      <c r="H185" s="130"/>
      <c r="I185" s="124">
        <f t="shared" si="7"/>
        <v>0</v>
      </c>
    </row>
    <row r="186" spans="1:9" ht="70.5" customHeight="1" x14ac:dyDescent="0.2">
      <c r="A186" s="170" t="s">
        <v>30</v>
      </c>
      <c r="B186" s="125" t="s">
        <v>257</v>
      </c>
      <c r="C186" s="126"/>
      <c r="D186" s="126"/>
      <c r="E186" s="127"/>
      <c r="F186" s="144" t="s">
        <v>26</v>
      </c>
      <c r="G186" s="128">
        <v>2</v>
      </c>
      <c r="H186" s="130"/>
      <c r="I186" s="124">
        <f t="shared" si="7"/>
        <v>0</v>
      </c>
    </row>
    <row r="187" spans="1:9" ht="106.5" customHeight="1" x14ac:dyDescent="0.2">
      <c r="A187" s="170" t="s">
        <v>31</v>
      </c>
      <c r="B187" s="125" t="s">
        <v>118</v>
      </c>
      <c r="C187" s="126"/>
      <c r="D187" s="126"/>
      <c r="E187" s="127"/>
      <c r="F187" s="89" t="s">
        <v>26</v>
      </c>
      <c r="G187" s="128">
        <v>1</v>
      </c>
      <c r="H187" s="130"/>
      <c r="I187" s="124">
        <f t="shared" si="7"/>
        <v>0</v>
      </c>
    </row>
    <row r="188" spans="1:9" ht="100.5" customHeight="1" x14ac:dyDescent="0.2">
      <c r="A188" s="170" t="s">
        <v>32</v>
      </c>
      <c r="B188" s="125" t="s">
        <v>119</v>
      </c>
      <c r="C188" s="126"/>
      <c r="D188" s="126"/>
      <c r="E188" s="127"/>
      <c r="F188" s="89" t="s">
        <v>26</v>
      </c>
      <c r="G188" s="128">
        <v>6</v>
      </c>
      <c r="H188" s="130"/>
      <c r="I188" s="124">
        <f t="shared" si="7"/>
        <v>0</v>
      </c>
    </row>
    <row r="189" spans="1:9" ht="70.5" customHeight="1" x14ac:dyDescent="0.25">
      <c r="A189" s="170" t="s">
        <v>33</v>
      </c>
      <c r="B189" s="171" t="s">
        <v>258</v>
      </c>
      <c r="C189" s="172"/>
      <c r="D189" s="172"/>
      <c r="E189" s="173"/>
      <c r="F189" s="93"/>
      <c r="G189" s="94"/>
      <c r="H189" s="95"/>
      <c r="I189" s="95">
        <f>0.1*SUM(I183:I188)</f>
        <v>0</v>
      </c>
    </row>
    <row r="190" spans="1:9" x14ac:dyDescent="0.25">
      <c r="A190" s="163"/>
      <c r="B190" s="174" t="s">
        <v>120</v>
      </c>
      <c r="C190" s="174"/>
      <c r="D190" s="174"/>
      <c r="E190" s="174"/>
      <c r="F190" s="165"/>
      <c r="G190" s="166"/>
      <c r="H190" s="158" t="s">
        <v>65</v>
      </c>
      <c r="I190" s="158">
        <f>SUM(I183:I189)</f>
        <v>0</v>
      </c>
    </row>
    <row r="191" spans="1:9" ht="54.75" customHeight="1" x14ac:dyDescent="0.25">
      <c r="A191" s="163"/>
      <c r="B191" s="164"/>
      <c r="C191" s="164"/>
      <c r="D191" s="164"/>
      <c r="E191" s="164"/>
      <c r="F191" s="165"/>
      <c r="G191" s="166"/>
      <c r="H191" s="158"/>
      <c r="I191" s="158"/>
    </row>
    <row r="192" spans="1:9" ht="54" customHeight="1" x14ac:dyDescent="0.25"/>
    <row r="193" s="10" customFormat="1" ht="81" customHeight="1" x14ac:dyDescent="0.25"/>
    <row r="194" s="10" customFormat="1" ht="81" customHeight="1" x14ac:dyDescent="0.25"/>
    <row r="195" s="10" customFormat="1" ht="153.75" customHeight="1" x14ac:dyDescent="0.25"/>
  </sheetData>
  <sheetProtection algorithmName="SHA-512" hashValue="KG0ZWf6/y3U+XfPjKcSpCi2rNwiu6r4rOEw5TNmlbl2mSVLGQG4TisjbwW0VS40Vc3CQ+KmwB1Fbx9OqA3efxg==" saltValue="4FgZez3a6V64893pxnKSxA==" spinCount="100000" sheet="1" objects="1" scenarios="1"/>
  <mergeCells count="143">
    <mergeCell ref="A33:I33"/>
    <mergeCell ref="A36:C36"/>
    <mergeCell ref="A26:B26"/>
    <mergeCell ref="A20:B20"/>
    <mergeCell ref="A24:B24"/>
    <mergeCell ref="A17:I17"/>
    <mergeCell ref="A4:I4"/>
    <mergeCell ref="B44:E44"/>
    <mergeCell ref="B45:E45"/>
    <mergeCell ref="B46:E46"/>
    <mergeCell ref="B47:E47"/>
    <mergeCell ref="B48:E48"/>
    <mergeCell ref="B49:E49"/>
    <mergeCell ref="A40:H40"/>
    <mergeCell ref="A41:H41"/>
    <mergeCell ref="A42:H42"/>
    <mergeCell ref="B59:E59"/>
    <mergeCell ref="B60:E60"/>
    <mergeCell ref="B61:E61"/>
    <mergeCell ref="B62:E62"/>
    <mergeCell ref="B63:E63"/>
    <mergeCell ref="B64:E64"/>
    <mergeCell ref="B50:E50"/>
    <mergeCell ref="B51:E51"/>
    <mergeCell ref="B52:E52"/>
    <mergeCell ref="B56:E56"/>
    <mergeCell ref="B57:E57"/>
    <mergeCell ref="B58:E58"/>
    <mergeCell ref="B53:E53"/>
    <mergeCell ref="B54:E54"/>
    <mergeCell ref="B55:E55"/>
    <mergeCell ref="B65:E65"/>
    <mergeCell ref="B66:E66"/>
    <mergeCell ref="B67:E67"/>
    <mergeCell ref="B68:E68"/>
    <mergeCell ref="B69:E69"/>
    <mergeCell ref="B70:E70"/>
    <mergeCell ref="B71:E71"/>
    <mergeCell ref="B72:E72"/>
    <mergeCell ref="B73:E73"/>
    <mergeCell ref="B81:E81"/>
    <mergeCell ref="B85:E85"/>
    <mergeCell ref="B86:E86"/>
    <mergeCell ref="B75:E75"/>
    <mergeCell ref="B76:E76"/>
    <mergeCell ref="B77:E77"/>
    <mergeCell ref="B78:E78"/>
    <mergeCell ref="B79:E79"/>
    <mergeCell ref="B80:E80"/>
    <mergeCell ref="B104:E104"/>
    <mergeCell ref="B105:E105"/>
    <mergeCell ref="B106:E106"/>
    <mergeCell ref="B93:E93"/>
    <mergeCell ref="B94:E94"/>
    <mergeCell ref="B95:E95"/>
    <mergeCell ref="B87:E87"/>
    <mergeCell ref="B88:E88"/>
    <mergeCell ref="B89:E89"/>
    <mergeCell ref="B90:E90"/>
    <mergeCell ref="B91:E91"/>
    <mergeCell ref="B92:E92"/>
    <mergeCell ref="B114:E114"/>
    <mergeCell ref="B115:E115"/>
    <mergeCell ref="B116:E116"/>
    <mergeCell ref="B117:E117"/>
    <mergeCell ref="B118:E118"/>
    <mergeCell ref="B119:E119"/>
    <mergeCell ref="B107:E107"/>
    <mergeCell ref="B111:E111"/>
    <mergeCell ref="B112:E112"/>
    <mergeCell ref="B113:E113"/>
    <mergeCell ref="B109:E109"/>
    <mergeCell ref="B110:E110"/>
    <mergeCell ref="B74:E74"/>
    <mergeCell ref="B96:E96"/>
    <mergeCell ref="B97:E97"/>
    <mergeCell ref="B98:E98"/>
    <mergeCell ref="A102:H102"/>
    <mergeCell ref="B108:E108"/>
    <mergeCell ref="B157:E157"/>
    <mergeCell ref="A2:B2"/>
    <mergeCell ref="C2:I2"/>
    <mergeCell ref="C6:G6"/>
    <mergeCell ref="C7:I7"/>
    <mergeCell ref="F15:G15"/>
    <mergeCell ref="A149:H149"/>
    <mergeCell ref="B153:E153"/>
    <mergeCell ref="B154:E154"/>
    <mergeCell ref="B155:E155"/>
    <mergeCell ref="B156:E156"/>
    <mergeCell ref="B141:E141"/>
    <mergeCell ref="B142:E142"/>
    <mergeCell ref="B143:E143"/>
    <mergeCell ref="B144:E144"/>
    <mergeCell ref="B145:E145"/>
    <mergeCell ref="B146:E146"/>
    <mergeCell ref="B147:E147"/>
    <mergeCell ref="B150:E150"/>
    <mergeCell ref="B151:E151"/>
    <mergeCell ref="B152:E152"/>
    <mergeCell ref="A159:H159"/>
    <mergeCell ref="A160:H160"/>
    <mergeCell ref="B120:E120"/>
    <mergeCell ref="B121:E121"/>
    <mergeCell ref="A126:H126"/>
    <mergeCell ref="A127:H127"/>
    <mergeCell ref="A128:H128"/>
    <mergeCell ref="A129:H129"/>
    <mergeCell ref="B135:E135"/>
    <mergeCell ref="A137:H137"/>
    <mergeCell ref="B139:E139"/>
    <mergeCell ref="B140:E140"/>
    <mergeCell ref="A136:H136"/>
    <mergeCell ref="B134:E134"/>
    <mergeCell ref="B131:E131"/>
    <mergeCell ref="B132:E132"/>
    <mergeCell ref="B133:E133"/>
    <mergeCell ref="B122:E122"/>
    <mergeCell ref="B123:E123"/>
    <mergeCell ref="B169:E169"/>
    <mergeCell ref="B170:E170"/>
    <mergeCell ref="B171:E171"/>
    <mergeCell ref="B172:E172"/>
    <mergeCell ref="B173:E173"/>
    <mergeCell ref="B174:E174"/>
    <mergeCell ref="B162:E162"/>
    <mergeCell ref="B163:E163"/>
    <mergeCell ref="B164:E164"/>
    <mergeCell ref="A166:H166"/>
    <mergeCell ref="B167:E167"/>
    <mergeCell ref="B168:E168"/>
    <mergeCell ref="B185:E185"/>
    <mergeCell ref="B186:E186"/>
    <mergeCell ref="B187:E187"/>
    <mergeCell ref="B188:E188"/>
    <mergeCell ref="B189:E189"/>
    <mergeCell ref="B190:E190"/>
    <mergeCell ref="B175:E175"/>
    <mergeCell ref="A178:H178"/>
    <mergeCell ref="A180:H180"/>
    <mergeCell ref="B182:E182"/>
    <mergeCell ref="B183:E183"/>
    <mergeCell ref="B184:E184"/>
  </mergeCells>
  <phoneticPr fontId="17"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E1988-F533-4743-AC3F-9BD335C84DE2}">
  <dimension ref="A3:AMJ68"/>
  <sheetViews>
    <sheetView topLeftCell="A58" workbookViewId="0">
      <selection activeCell="N69" sqref="N69"/>
    </sheetView>
  </sheetViews>
  <sheetFormatPr defaultColWidth="9.140625" defaultRowHeight="15" x14ac:dyDescent="0.25"/>
  <cols>
    <col min="1" max="1" width="7.85546875" style="176" customWidth="1"/>
    <col min="2" max="4" width="11.140625" style="176" customWidth="1"/>
    <col min="5" max="5" width="7.7109375" style="176" customWidth="1"/>
    <col min="6" max="6" width="5.5703125" style="176" customWidth="1"/>
    <col min="7" max="7" width="12.28515625" style="176" customWidth="1"/>
    <col min="8" max="8" width="8.5703125" style="176" customWidth="1"/>
    <col min="9" max="9" width="11.140625" style="176" customWidth="1"/>
    <col min="10" max="1024" width="9.140625" style="176"/>
    <col min="1025" max="16384" width="9.140625" style="177"/>
  </cols>
  <sheetData>
    <row r="3" spans="1:9" ht="18" x14ac:dyDescent="0.25">
      <c r="A3" s="175" t="s">
        <v>4</v>
      </c>
      <c r="B3" s="175"/>
      <c r="C3" s="175"/>
      <c r="D3" s="175"/>
      <c r="E3" s="175"/>
      <c r="F3" s="175"/>
      <c r="G3" s="175"/>
      <c r="H3" s="175"/>
      <c r="I3" s="175"/>
    </row>
    <row r="4" spans="1:9" ht="16.5" x14ac:dyDescent="0.25">
      <c r="A4" s="178" t="s">
        <v>2</v>
      </c>
      <c r="B4" s="179"/>
      <c r="C4" s="179"/>
      <c r="D4" s="179"/>
      <c r="E4" s="179"/>
      <c r="F4" s="180"/>
      <c r="G4" s="181"/>
      <c r="H4" s="182"/>
      <c r="I4" s="183"/>
    </row>
    <row r="5" spans="1:9" ht="32.25" customHeight="1" x14ac:dyDescent="0.25">
      <c r="A5" s="184"/>
      <c r="B5" s="179"/>
      <c r="C5" s="185" t="s">
        <v>143</v>
      </c>
      <c r="D5" s="185"/>
      <c r="E5" s="185"/>
      <c r="F5" s="185"/>
      <c r="G5" s="185"/>
      <c r="H5" s="186" t="s">
        <v>5</v>
      </c>
      <c r="I5" s="187">
        <f>I25</f>
        <v>0</v>
      </c>
    </row>
    <row r="6" spans="1:9" ht="16.5" x14ac:dyDescent="0.25">
      <c r="A6" s="188"/>
      <c r="B6" s="179"/>
      <c r="C6" s="189"/>
      <c r="D6" s="189"/>
      <c r="E6" s="189"/>
      <c r="F6" s="189"/>
      <c r="G6" s="189"/>
      <c r="H6" s="189"/>
      <c r="I6" s="189"/>
    </row>
    <row r="7" spans="1:9" ht="16.5" x14ac:dyDescent="0.25">
      <c r="A7" s="178"/>
      <c r="B7" s="179"/>
      <c r="C7" s="179"/>
      <c r="D7" s="179"/>
      <c r="E7" s="190"/>
      <c r="F7" s="181"/>
      <c r="G7" s="182"/>
      <c r="H7" s="186"/>
      <c r="I7" s="187"/>
    </row>
    <row r="8" spans="1:9" ht="16.5" x14ac:dyDescent="0.25">
      <c r="A8" s="188"/>
      <c r="B8" s="179"/>
      <c r="C8" s="179"/>
      <c r="D8" s="179"/>
      <c r="E8" s="190"/>
      <c r="F8" s="181"/>
      <c r="G8" s="182"/>
      <c r="H8" s="183"/>
      <c r="I8" s="191"/>
    </row>
    <row r="9" spans="1:9" ht="16.5" x14ac:dyDescent="0.25">
      <c r="A9" s="179"/>
      <c r="B9" s="179"/>
      <c r="C9" s="179"/>
      <c r="D9" s="179"/>
      <c r="E9" s="190"/>
      <c r="F9" s="181"/>
      <c r="G9" s="178" t="s">
        <v>6</v>
      </c>
      <c r="H9" s="183"/>
      <c r="I9" s="187">
        <f>SUM(I5:I7)</f>
        <v>0</v>
      </c>
    </row>
    <row r="10" spans="1:9" ht="16.5" x14ac:dyDescent="0.25">
      <c r="A10" s="178"/>
      <c r="B10" s="179"/>
      <c r="C10" s="179"/>
      <c r="D10" s="179"/>
      <c r="E10" s="190"/>
      <c r="F10" s="181"/>
      <c r="G10" s="182"/>
      <c r="H10" s="183"/>
      <c r="I10" s="187"/>
    </row>
    <row r="11" spans="1:9" ht="16.5" x14ac:dyDescent="0.25">
      <c r="A11" s="192"/>
      <c r="B11" s="193"/>
      <c r="C11" s="193"/>
      <c r="D11" s="193"/>
      <c r="E11" s="194"/>
      <c r="F11" s="195"/>
      <c r="G11" s="196"/>
      <c r="H11" s="191"/>
      <c r="I11" s="191"/>
    </row>
    <row r="12" spans="1:9" ht="16.5" x14ac:dyDescent="0.25">
      <c r="A12" s="188"/>
      <c r="B12" s="179"/>
      <c r="C12" s="179"/>
      <c r="D12" s="179"/>
      <c r="E12" s="179"/>
      <c r="F12" s="181"/>
      <c r="G12" s="190" t="s">
        <v>7</v>
      </c>
      <c r="H12" s="186" t="s">
        <v>5</v>
      </c>
      <c r="I12" s="183">
        <f>SUM(I9)*0.22</f>
        <v>0</v>
      </c>
    </row>
    <row r="13" spans="1:9" ht="16.5" x14ac:dyDescent="0.25">
      <c r="A13" s="188"/>
      <c r="B13" s="179"/>
      <c r="C13" s="179"/>
      <c r="D13" s="179"/>
      <c r="E13" s="190"/>
      <c r="F13" s="181"/>
      <c r="G13" s="182"/>
      <c r="H13" s="197"/>
      <c r="I13" s="191"/>
    </row>
    <row r="14" spans="1:9" ht="16.5" x14ac:dyDescent="0.25">
      <c r="A14" s="179"/>
      <c r="B14" s="179"/>
      <c r="C14" s="179"/>
      <c r="D14" s="179"/>
      <c r="E14" s="188" t="s">
        <v>2</v>
      </c>
      <c r="F14" s="198" t="s">
        <v>8</v>
      </c>
      <c r="G14" s="198"/>
      <c r="H14" s="186" t="s">
        <v>5</v>
      </c>
      <c r="I14" s="183">
        <f>SUM(I9:I12)</f>
        <v>0</v>
      </c>
    </row>
    <row r="15" spans="1:9" ht="16.5" x14ac:dyDescent="0.25">
      <c r="A15" s="188"/>
      <c r="B15" s="179"/>
      <c r="C15" s="179"/>
      <c r="D15" s="179"/>
      <c r="E15" s="199"/>
      <c r="F15" s="181"/>
      <c r="G15" s="182"/>
      <c r="H15" s="183"/>
      <c r="I15" s="183"/>
    </row>
    <row r="16" spans="1:9" ht="18" x14ac:dyDescent="0.25">
      <c r="A16" s="175" t="s">
        <v>144</v>
      </c>
      <c r="B16" s="175"/>
      <c r="C16" s="175"/>
      <c r="D16" s="175"/>
      <c r="E16" s="175"/>
      <c r="F16" s="175"/>
      <c r="G16" s="175"/>
      <c r="H16" s="175"/>
      <c r="I16" s="175"/>
    </row>
    <row r="17" spans="1:9" ht="16.5" x14ac:dyDescent="0.25">
      <c r="A17" s="188"/>
      <c r="B17" s="179"/>
      <c r="C17" s="179"/>
      <c r="D17" s="179"/>
      <c r="E17" s="180"/>
      <c r="F17" s="181"/>
      <c r="G17" s="182"/>
      <c r="H17" s="183"/>
      <c r="I17" s="183"/>
    </row>
    <row r="18" spans="1:9" ht="16.5" x14ac:dyDescent="0.25">
      <c r="A18" s="188"/>
      <c r="B18" s="179"/>
      <c r="C18" s="179"/>
      <c r="D18" s="179"/>
      <c r="E18" s="180"/>
      <c r="F18" s="181"/>
      <c r="G18" s="182"/>
      <c r="H18" s="183"/>
      <c r="I18" s="183"/>
    </row>
    <row r="19" spans="1:9" x14ac:dyDescent="0.25">
      <c r="A19" s="200" t="s">
        <v>10</v>
      </c>
      <c r="B19" s="200"/>
      <c r="C19" s="201"/>
      <c r="D19" s="201"/>
      <c r="E19" s="199"/>
      <c r="F19" s="202"/>
      <c r="G19" s="203"/>
      <c r="H19" s="204" t="s">
        <v>5</v>
      </c>
      <c r="I19" s="205">
        <f>I43</f>
        <v>0</v>
      </c>
    </row>
    <row r="20" spans="1:9" ht="16.5" x14ac:dyDescent="0.25">
      <c r="A20" s="188"/>
      <c r="B20" s="179"/>
      <c r="C20" s="179"/>
      <c r="D20" s="179"/>
      <c r="E20" s="180"/>
      <c r="F20" s="181"/>
      <c r="G20" s="182"/>
      <c r="H20" s="183"/>
      <c r="I20" s="183"/>
    </row>
    <row r="21" spans="1:9" x14ac:dyDescent="0.25">
      <c r="A21" s="200" t="s">
        <v>122</v>
      </c>
      <c r="B21" s="200"/>
      <c r="C21" s="201"/>
      <c r="D21" s="201"/>
      <c r="E21" s="199"/>
      <c r="F21" s="202"/>
      <c r="G21" s="203"/>
      <c r="H21" s="204" t="s">
        <v>5</v>
      </c>
      <c r="I21" s="205">
        <f>I57</f>
        <v>0</v>
      </c>
    </row>
    <row r="22" spans="1:9" ht="16.5" x14ac:dyDescent="0.25">
      <c r="A22" s="206"/>
      <c r="B22" s="206"/>
      <c r="C22" s="206"/>
      <c r="D22" s="206"/>
      <c r="E22" s="180"/>
      <c r="F22" s="181"/>
      <c r="G22" s="182"/>
      <c r="H22" s="183"/>
      <c r="I22" s="183"/>
    </row>
    <row r="23" spans="1:9" x14ac:dyDescent="0.25">
      <c r="A23" s="200" t="s">
        <v>123</v>
      </c>
      <c r="B23" s="200"/>
      <c r="C23" s="201"/>
      <c r="D23" s="201"/>
      <c r="E23" s="199"/>
      <c r="F23" s="202"/>
      <c r="G23" s="203"/>
      <c r="H23" s="204" t="s">
        <v>5</v>
      </c>
      <c r="I23" s="205">
        <f>I68</f>
        <v>0</v>
      </c>
    </row>
    <row r="24" spans="1:9" ht="16.5" x14ac:dyDescent="0.25">
      <c r="A24" s="192"/>
      <c r="B24" s="193"/>
      <c r="C24" s="193"/>
      <c r="D24" s="193"/>
      <c r="E24" s="207"/>
      <c r="F24" s="195"/>
      <c r="G24" s="196"/>
      <c r="H24" s="191"/>
      <c r="I24" s="191"/>
    </row>
    <row r="25" spans="1:9" x14ac:dyDescent="0.25">
      <c r="A25" s="206" t="s">
        <v>14</v>
      </c>
      <c r="B25" s="208"/>
      <c r="C25" s="208"/>
      <c r="D25" s="208"/>
      <c r="E25" s="199"/>
      <c r="F25" s="202"/>
      <c r="G25" s="203"/>
      <c r="H25" s="204" t="s">
        <v>5</v>
      </c>
      <c r="I25" s="205">
        <f>SUM(I19:I24)</f>
        <v>0</v>
      </c>
    </row>
    <row r="28" spans="1:9" x14ac:dyDescent="0.25">
      <c r="A28" s="209"/>
      <c r="B28" s="209"/>
      <c r="C28" s="209"/>
      <c r="D28" s="209"/>
      <c r="E28" s="209"/>
      <c r="F28" s="209"/>
      <c r="G28" s="209"/>
      <c r="H28" s="209"/>
      <c r="I28" s="210"/>
    </row>
    <row r="29" spans="1:9" x14ac:dyDescent="0.25">
      <c r="A29" s="211" t="s">
        <v>10</v>
      </c>
      <c r="B29" s="211"/>
      <c r="C29" s="211"/>
      <c r="D29" s="211"/>
      <c r="E29" s="211"/>
      <c r="F29" s="211"/>
      <c r="G29" s="211"/>
      <c r="H29" s="211"/>
      <c r="I29" s="210"/>
    </row>
    <row r="30" spans="1:9" x14ac:dyDescent="0.25">
      <c r="A30" s="209"/>
      <c r="B30" s="209"/>
      <c r="C30" s="209"/>
      <c r="D30" s="209"/>
      <c r="E30" s="209"/>
      <c r="F30" s="209"/>
      <c r="G30" s="209"/>
      <c r="H30" s="209"/>
      <c r="I30" s="209"/>
    </row>
    <row r="31" spans="1:9" ht="22.5" customHeight="1" x14ac:dyDescent="0.25">
      <c r="A31" s="212" t="s">
        <v>19</v>
      </c>
      <c r="B31" s="213" t="s">
        <v>20</v>
      </c>
      <c r="C31" s="213"/>
      <c r="D31" s="213"/>
      <c r="E31" s="213"/>
      <c r="F31" s="214" t="s">
        <v>21</v>
      </c>
      <c r="G31" s="215" t="s">
        <v>22</v>
      </c>
      <c r="H31" s="216" t="s">
        <v>23</v>
      </c>
      <c r="I31" s="216" t="s">
        <v>24</v>
      </c>
    </row>
    <row r="32" spans="1:9" ht="33.75" customHeight="1" x14ac:dyDescent="0.25">
      <c r="A32" s="217" t="s">
        <v>27</v>
      </c>
      <c r="B32" s="218" t="s">
        <v>269</v>
      </c>
      <c r="C32" s="218"/>
      <c r="D32" s="218"/>
      <c r="E32" s="218"/>
      <c r="F32" s="219" t="s">
        <v>26</v>
      </c>
      <c r="G32" s="220">
        <f>15+9+16</f>
        <v>40</v>
      </c>
      <c r="H32" s="1"/>
      <c r="I32" s="221">
        <f t="shared" ref="I32:I41" si="0">G32*H32</f>
        <v>0</v>
      </c>
    </row>
    <row r="33" spans="1:13" ht="168.75" customHeight="1" x14ac:dyDescent="0.25">
      <c r="A33" s="217" t="s">
        <v>28</v>
      </c>
      <c r="B33" s="222" t="s">
        <v>270</v>
      </c>
      <c r="C33" s="222"/>
      <c r="D33" s="222"/>
      <c r="E33" s="222"/>
      <c r="F33" s="219" t="s">
        <v>271</v>
      </c>
      <c r="G33" s="220">
        <f>126+176+3</f>
        <v>305</v>
      </c>
      <c r="H33" s="1"/>
      <c r="I33" s="221">
        <f t="shared" si="0"/>
        <v>0</v>
      </c>
    </row>
    <row r="34" spans="1:13" ht="181.5" customHeight="1" x14ac:dyDescent="0.25">
      <c r="A34" s="217" t="s">
        <v>29</v>
      </c>
      <c r="B34" s="222" t="s">
        <v>272</v>
      </c>
      <c r="C34" s="222"/>
      <c r="D34" s="222"/>
      <c r="E34" s="222"/>
      <c r="F34" s="219" t="s">
        <v>271</v>
      </c>
      <c r="G34" s="220">
        <v>40</v>
      </c>
      <c r="H34" s="1"/>
      <c r="I34" s="221">
        <f t="shared" si="0"/>
        <v>0</v>
      </c>
    </row>
    <row r="35" spans="1:13" ht="146.25" customHeight="1" x14ac:dyDescent="0.25">
      <c r="A35" s="217" t="s">
        <v>30</v>
      </c>
      <c r="B35" s="222" t="s">
        <v>273</v>
      </c>
      <c r="C35" s="222"/>
      <c r="D35" s="222"/>
      <c r="E35" s="222"/>
      <c r="F35" s="219" t="s">
        <v>271</v>
      </c>
      <c r="G35" s="220">
        <v>39</v>
      </c>
      <c r="H35" s="1"/>
      <c r="I35" s="221">
        <f t="shared" si="0"/>
        <v>0</v>
      </c>
      <c r="J35" s="223"/>
    </row>
    <row r="36" spans="1:13" ht="213.75" customHeight="1" x14ac:dyDescent="0.25">
      <c r="A36" s="217" t="s">
        <v>31</v>
      </c>
      <c r="B36" s="222" t="s">
        <v>274</v>
      </c>
      <c r="C36" s="222"/>
      <c r="D36" s="222"/>
      <c r="E36" s="222"/>
      <c r="F36" s="219" t="s">
        <v>271</v>
      </c>
      <c r="G36" s="220">
        <f>42+67+184</f>
        <v>293</v>
      </c>
      <c r="H36" s="1"/>
      <c r="I36" s="221">
        <f t="shared" si="0"/>
        <v>0</v>
      </c>
      <c r="L36" s="224"/>
      <c r="M36" s="225"/>
    </row>
    <row r="37" spans="1:13" ht="211.5" customHeight="1" x14ac:dyDescent="0.25">
      <c r="A37" s="217" t="s">
        <v>32</v>
      </c>
      <c r="B37" s="222" t="s">
        <v>275</v>
      </c>
      <c r="C37" s="222"/>
      <c r="D37" s="222"/>
      <c r="E37" s="222"/>
      <c r="F37" s="219" t="s">
        <v>271</v>
      </c>
      <c r="G37" s="220">
        <f>28+9+35</f>
        <v>72</v>
      </c>
      <c r="H37" s="1"/>
      <c r="I37" s="221">
        <f t="shared" si="0"/>
        <v>0</v>
      </c>
    </row>
    <row r="38" spans="1:13" ht="42.75" customHeight="1" x14ac:dyDescent="0.25">
      <c r="A38" s="217" t="s">
        <v>33</v>
      </c>
      <c r="B38" s="222" t="s">
        <v>276</v>
      </c>
      <c r="C38" s="222"/>
      <c r="D38" s="222"/>
      <c r="E38" s="222"/>
      <c r="F38" s="219" t="s">
        <v>26</v>
      </c>
      <c r="G38" s="220">
        <f>7+3</f>
        <v>10</v>
      </c>
      <c r="H38" s="1"/>
      <c r="I38" s="221">
        <f t="shared" si="0"/>
        <v>0</v>
      </c>
    </row>
    <row r="39" spans="1:13" ht="59.25" customHeight="1" x14ac:dyDescent="0.25">
      <c r="A39" s="217" t="s">
        <v>34</v>
      </c>
      <c r="B39" s="218" t="s">
        <v>277</v>
      </c>
      <c r="C39" s="218"/>
      <c r="D39" s="218"/>
      <c r="E39" s="218"/>
      <c r="F39" s="219" t="s">
        <v>278</v>
      </c>
      <c r="G39" s="220">
        <f>20+10+5</f>
        <v>35</v>
      </c>
      <c r="H39" s="1"/>
      <c r="I39" s="221">
        <f t="shared" si="0"/>
        <v>0</v>
      </c>
    </row>
    <row r="40" spans="1:13" ht="45.75" customHeight="1" x14ac:dyDescent="0.25">
      <c r="A40" s="217" t="s">
        <v>35</v>
      </c>
      <c r="B40" s="218" t="s">
        <v>279</v>
      </c>
      <c r="C40" s="218"/>
      <c r="D40" s="218"/>
      <c r="E40" s="218"/>
      <c r="F40" s="219" t="s">
        <v>278</v>
      </c>
      <c r="G40" s="220">
        <f>20+10+5</f>
        <v>35</v>
      </c>
      <c r="H40" s="1"/>
      <c r="I40" s="221">
        <f t="shared" si="0"/>
        <v>0</v>
      </c>
    </row>
    <row r="41" spans="1:13" ht="93" customHeight="1" x14ac:dyDescent="0.25">
      <c r="A41" s="217" t="s">
        <v>37</v>
      </c>
      <c r="B41" s="218" t="s">
        <v>280</v>
      </c>
      <c r="C41" s="218"/>
      <c r="D41" s="218"/>
      <c r="E41" s="218"/>
      <c r="F41" s="219" t="s">
        <v>271</v>
      </c>
      <c r="G41" s="220">
        <f>211+274+264</f>
        <v>749</v>
      </c>
      <c r="H41" s="1"/>
      <c r="I41" s="221">
        <f t="shared" si="0"/>
        <v>0</v>
      </c>
      <c r="J41" s="223"/>
      <c r="K41" s="223"/>
    </row>
    <row r="42" spans="1:13" ht="60" customHeight="1" x14ac:dyDescent="0.25">
      <c r="A42" s="217" t="s">
        <v>38</v>
      </c>
      <c r="B42" s="218" t="s">
        <v>281</v>
      </c>
      <c r="C42" s="218"/>
      <c r="D42" s="218"/>
      <c r="E42" s="218"/>
      <c r="F42" s="219"/>
      <c r="G42" s="220"/>
      <c r="H42" s="221"/>
      <c r="I42" s="221">
        <f>SUM(I32:I41)*0.1</f>
        <v>0</v>
      </c>
    </row>
    <row r="43" spans="1:13" ht="12.75" customHeight="1" x14ac:dyDescent="0.25">
      <c r="A43" s="226"/>
      <c r="B43" s="227" t="s">
        <v>140</v>
      </c>
      <c r="C43" s="227"/>
      <c r="D43" s="227"/>
      <c r="E43" s="227"/>
      <c r="F43" s="228"/>
      <c r="G43" s="229"/>
      <c r="H43" s="230" t="s">
        <v>65</v>
      </c>
      <c r="I43" s="230">
        <f>SUM(I32:I42)</f>
        <v>0</v>
      </c>
    </row>
    <row r="44" spans="1:13" x14ac:dyDescent="0.25">
      <c r="A44" s="226"/>
      <c r="B44" s="231"/>
      <c r="C44" s="231"/>
      <c r="D44" s="231"/>
      <c r="E44" s="231"/>
      <c r="F44" s="228"/>
      <c r="G44" s="229"/>
      <c r="H44" s="230"/>
      <c r="I44" s="230"/>
    </row>
    <row r="45" spans="1:13" x14ac:dyDescent="0.25">
      <c r="A45" s="226"/>
      <c r="B45" s="223"/>
      <c r="C45" s="223"/>
      <c r="D45" s="223"/>
      <c r="E45" s="232"/>
      <c r="F45" s="224"/>
      <c r="G45" s="233"/>
      <c r="H45" s="233"/>
    </row>
    <row r="46" spans="1:13" x14ac:dyDescent="0.25">
      <c r="A46" s="211" t="s">
        <v>122</v>
      </c>
      <c r="B46" s="211"/>
      <c r="C46" s="211"/>
      <c r="D46" s="211"/>
      <c r="E46" s="211"/>
      <c r="F46" s="211"/>
      <c r="G46" s="211"/>
      <c r="H46" s="211"/>
      <c r="I46" s="210"/>
    </row>
    <row r="47" spans="1:13" x14ac:dyDescent="0.25">
      <c r="A47" s="209"/>
      <c r="B47" s="209"/>
      <c r="C47" s="209"/>
      <c r="D47" s="209"/>
      <c r="E47" s="209"/>
      <c r="F47" s="209"/>
      <c r="G47" s="209"/>
      <c r="H47" s="209"/>
      <c r="I47" s="209"/>
    </row>
    <row r="48" spans="1:13" ht="22.5" customHeight="1" x14ac:dyDescent="0.25">
      <c r="A48" s="212" t="s">
        <v>19</v>
      </c>
      <c r="B48" s="213" t="s">
        <v>20</v>
      </c>
      <c r="C48" s="213"/>
      <c r="D48" s="213"/>
      <c r="E48" s="213"/>
      <c r="F48" s="214" t="s">
        <v>21</v>
      </c>
      <c r="G48" s="215" t="s">
        <v>22</v>
      </c>
      <c r="H48" s="216" t="s">
        <v>23</v>
      </c>
      <c r="I48" s="216" t="s">
        <v>24</v>
      </c>
    </row>
    <row r="49" spans="1:17" ht="75.75" customHeight="1" x14ac:dyDescent="0.25">
      <c r="A49" s="217" t="s">
        <v>68</v>
      </c>
      <c r="B49" s="222" t="s">
        <v>282</v>
      </c>
      <c r="C49" s="222"/>
      <c r="D49" s="222"/>
      <c r="E49" s="222"/>
      <c r="F49" s="219" t="s">
        <v>271</v>
      </c>
      <c r="G49" s="220">
        <f>211+274+264</f>
        <v>749</v>
      </c>
      <c r="H49" s="1"/>
      <c r="I49" s="221">
        <f>G49*H49</f>
        <v>0</v>
      </c>
    </row>
    <row r="50" spans="1:17" ht="89.25" customHeight="1" x14ac:dyDescent="0.25">
      <c r="A50" s="217" t="s">
        <v>71</v>
      </c>
      <c r="B50" s="218" t="s">
        <v>283</v>
      </c>
      <c r="C50" s="218"/>
      <c r="D50" s="218"/>
      <c r="E50" s="218"/>
      <c r="F50" s="219" t="s">
        <v>26</v>
      </c>
      <c r="G50" s="220">
        <f>15+9+10</f>
        <v>34</v>
      </c>
      <c r="H50" s="1"/>
      <c r="I50" s="221">
        <f t="shared" ref="I50:I55" si="1">G50*H50</f>
        <v>0</v>
      </c>
    </row>
    <row r="51" spans="1:17" ht="78.75" customHeight="1" x14ac:dyDescent="0.25">
      <c r="A51" s="217" t="s">
        <v>72</v>
      </c>
      <c r="B51" s="222" t="s">
        <v>284</v>
      </c>
      <c r="C51" s="222"/>
      <c r="D51" s="222"/>
      <c r="E51" s="222"/>
      <c r="F51" s="219" t="s">
        <v>271</v>
      </c>
      <c r="G51" s="220">
        <f>30+20+20</f>
        <v>70</v>
      </c>
      <c r="H51" s="1"/>
      <c r="I51" s="221">
        <f t="shared" si="1"/>
        <v>0</v>
      </c>
    </row>
    <row r="52" spans="1:17" ht="78.75" customHeight="1" x14ac:dyDescent="0.25">
      <c r="A52" s="217" t="s">
        <v>74</v>
      </c>
      <c r="B52" s="222" t="s">
        <v>285</v>
      </c>
      <c r="C52" s="222"/>
      <c r="D52" s="222"/>
      <c r="E52" s="222"/>
      <c r="F52" s="219" t="s">
        <v>271</v>
      </c>
      <c r="G52" s="220">
        <f>30+20+20</f>
        <v>70</v>
      </c>
      <c r="H52" s="1"/>
      <c r="I52" s="221">
        <f t="shared" si="1"/>
        <v>0</v>
      </c>
    </row>
    <row r="53" spans="1:17" ht="44.25" customHeight="1" x14ac:dyDescent="0.25">
      <c r="A53" s="217" t="s">
        <v>76</v>
      </c>
      <c r="B53" s="222" t="s">
        <v>286</v>
      </c>
      <c r="C53" s="222"/>
      <c r="D53" s="222"/>
      <c r="E53" s="222"/>
      <c r="F53" s="219" t="s">
        <v>271</v>
      </c>
      <c r="G53" s="220">
        <f>30+20+20</f>
        <v>70</v>
      </c>
      <c r="H53" s="1"/>
      <c r="I53" s="221">
        <f t="shared" si="1"/>
        <v>0</v>
      </c>
    </row>
    <row r="54" spans="1:17" ht="22.5" customHeight="1" x14ac:dyDescent="0.25">
      <c r="A54" s="217" t="s">
        <v>78</v>
      </c>
      <c r="B54" s="218" t="s">
        <v>287</v>
      </c>
      <c r="C54" s="218"/>
      <c r="D54" s="218"/>
      <c r="E54" s="218"/>
      <c r="F54" s="219" t="s">
        <v>271</v>
      </c>
      <c r="G54" s="220">
        <f>211+274+264</f>
        <v>749</v>
      </c>
      <c r="H54" s="1"/>
      <c r="I54" s="221">
        <f t="shared" si="1"/>
        <v>0</v>
      </c>
    </row>
    <row r="55" spans="1:17" ht="38.25" customHeight="1" x14ac:dyDescent="0.25">
      <c r="A55" s="217" t="s">
        <v>79</v>
      </c>
      <c r="B55" s="222" t="s">
        <v>288</v>
      </c>
      <c r="C55" s="222"/>
      <c r="D55" s="222"/>
      <c r="E55" s="222"/>
      <c r="F55" s="219" t="s">
        <v>271</v>
      </c>
      <c r="G55" s="220">
        <f>211+274+264</f>
        <v>749</v>
      </c>
      <c r="H55" s="1"/>
      <c r="I55" s="221">
        <f t="shared" si="1"/>
        <v>0</v>
      </c>
    </row>
    <row r="56" spans="1:17" ht="54" customHeight="1" x14ac:dyDescent="0.25">
      <c r="A56" s="217" t="s">
        <v>80</v>
      </c>
      <c r="B56" s="218" t="s">
        <v>289</v>
      </c>
      <c r="C56" s="218"/>
      <c r="D56" s="218"/>
      <c r="E56" s="218"/>
      <c r="F56" s="219" t="s">
        <v>2</v>
      </c>
      <c r="G56" s="220" t="s">
        <v>2</v>
      </c>
      <c r="H56" s="221"/>
      <c r="I56" s="221">
        <f>SUM(I49:I55)*0.1</f>
        <v>0</v>
      </c>
    </row>
    <row r="57" spans="1:17" ht="12.75" customHeight="1" x14ac:dyDescent="0.25">
      <c r="A57" s="226"/>
      <c r="B57" s="234" t="s">
        <v>141</v>
      </c>
      <c r="C57" s="234"/>
      <c r="D57" s="234"/>
      <c r="E57" s="234"/>
      <c r="F57" s="228"/>
      <c r="G57" s="229"/>
      <c r="H57" s="230" t="s">
        <v>65</v>
      </c>
      <c r="I57" s="230">
        <f>SUM(I49:I56)</f>
        <v>0</v>
      </c>
    </row>
    <row r="58" spans="1:17" x14ac:dyDescent="0.25">
      <c r="A58" s="226"/>
      <c r="B58" s="231"/>
      <c r="C58" s="231"/>
      <c r="D58" s="231"/>
      <c r="E58" s="231"/>
      <c r="F58" s="228"/>
      <c r="G58" s="229"/>
      <c r="H58" s="230"/>
      <c r="I58" s="230"/>
    </row>
    <row r="59" spans="1:17" x14ac:dyDescent="0.25">
      <c r="A59" s="235"/>
      <c r="B59" s="236"/>
      <c r="C59" s="236"/>
      <c r="D59" s="236"/>
      <c r="E59" s="228"/>
      <c r="F59" s="229"/>
      <c r="G59" s="230"/>
      <c r="H59" s="230"/>
    </row>
    <row r="60" spans="1:17" x14ac:dyDescent="0.25">
      <c r="A60" s="211" t="s">
        <v>123</v>
      </c>
      <c r="B60" s="211"/>
      <c r="C60" s="211"/>
      <c r="D60" s="211"/>
      <c r="E60" s="211"/>
      <c r="F60" s="211"/>
      <c r="G60" s="211"/>
      <c r="H60" s="211"/>
      <c r="I60" s="210"/>
      <c r="J60" s="235"/>
      <c r="K60" s="235"/>
      <c r="L60" s="235"/>
      <c r="M60" s="235"/>
      <c r="N60" s="235"/>
      <c r="O60" s="235"/>
      <c r="P60" s="235"/>
      <c r="Q60" s="235"/>
    </row>
    <row r="61" spans="1:17" x14ac:dyDescent="0.25">
      <c r="A61" s="226"/>
      <c r="B61" s="231"/>
      <c r="C61" s="231"/>
      <c r="D61" s="231"/>
      <c r="E61" s="231"/>
      <c r="F61" s="228"/>
      <c r="G61" s="229"/>
      <c r="H61" s="230"/>
      <c r="I61" s="230"/>
      <c r="J61" s="235"/>
      <c r="K61" s="235"/>
      <c r="L61" s="235"/>
      <c r="M61" s="235"/>
      <c r="N61" s="235"/>
      <c r="O61" s="235"/>
      <c r="P61" s="235"/>
      <c r="Q61" s="235"/>
    </row>
    <row r="62" spans="1:17" ht="22.5" customHeight="1" x14ac:dyDescent="0.25">
      <c r="A62" s="212" t="s">
        <v>19</v>
      </c>
      <c r="B62" s="213" t="s">
        <v>20</v>
      </c>
      <c r="C62" s="213"/>
      <c r="D62" s="213"/>
      <c r="E62" s="213"/>
      <c r="F62" s="214" t="s">
        <v>21</v>
      </c>
      <c r="G62" s="215" t="s">
        <v>22</v>
      </c>
      <c r="H62" s="216" t="s">
        <v>23</v>
      </c>
      <c r="I62" s="216" t="s">
        <v>24</v>
      </c>
      <c r="J62" s="235"/>
      <c r="K62" s="235"/>
      <c r="L62" s="235"/>
      <c r="M62" s="235"/>
      <c r="N62" s="235"/>
      <c r="O62" s="235"/>
      <c r="P62" s="235"/>
      <c r="Q62" s="235"/>
    </row>
    <row r="63" spans="1:17" ht="12.75" customHeight="1" x14ac:dyDescent="0.25">
      <c r="A63" s="217" t="s">
        <v>85</v>
      </c>
      <c r="B63" s="222" t="s">
        <v>290</v>
      </c>
      <c r="C63" s="222"/>
      <c r="D63" s="222"/>
      <c r="E63" s="222"/>
      <c r="F63" s="219" t="s">
        <v>271</v>
      </c>
      <c r="G63" s="220">
        <f>211+274+264</f>
        <v>749</v>
      </c>
      <c r="H63" s="1"/>
      <c r="I63" s="221">
        <f>G63*H63</f>
        <v>0</v>
      </c>
      <c r="J63" s="235"/>
      <c r="K63" s="235"/>
      <c r="L63" s="235"/>
      <c r="M63" s="235"/>
      <c r="N63" s="235"/>
      <c r="O63" s="235"/>
      <c r="P63" s="235"/>
      <c r="Q63" s="235"/>
    </row>
    <row r="64" spans="1:17" ht="22.5" customHeight="1" x14ac:dyDescent="0.25">
      <c r="A64" s="217" t="s">
        <v>86</v>
      </c>
      <c r="B64" s="218" t="s">
        <v>291</v>
      </c>
      <c r="C64" s="218"/>
      <c r="D64" s="218"/>
      <c r="E64" s="218"/>
      <c r="F64" s="219" t="s">
        <v>26</v>
      </c>
      <c r="G64" s="220">
        <f>23+18+27</f>
        <v>68</v>
      </c>
      <c r="H64" s="1"/>
      <c r="I64" s="221">
        <f t="shared" ref="I64:I66" si="2">G64*H64</f>
        <v>0</v>
      </c>
    </row>
    <row r="65" spans="1:9" ht="15.75" customHeight="1" x14ac:dyDescent="0.25">
      <c r="A65" s="217" t="s">
        <v>87</v>
      </c>
      <c r="B65" s="218" t="s">
        <v>292</v>
      </c>
      <c r="C65" s="218"/>
      <c r="D65" s="218"/>
      <c r="E65" s="218"/>
      <c r="F65" s="219" t="s">
        <v>26</v>
      </c>
      <c r="G65" s="220">
        <v>3</v>
      </c>
      <c r="H65" s="1"/>
      <c r="I65" s="221">
        <f t="shared" si="2"/>
        <v>0</v>
      </c>
    </row>
    <row r="66" spans="1:9" ht="12.75" customHeight="1" x14ac:dyDescent="0.25">
      <c r="A66" s="217" t="s">
        <v>88</v>
      </c>
      <c r="B66" s="237" t="s">
        <v>293</v>
      </c>
      <c r="C66" s="237"/>
      <c r="D66" s="237"/>
      <c r="E66" s="237"/>
      <c r="F66" s="219" t="s">
        <v>26</v>
      </c>
      <c r="G66" s="220">
        <v>1</v>
      </c>
      <c r="H66" s="1"/>
      <c r="I66" s="221">
        <f t="shared" si="2"/>
        <v>0</v>
      </c>
    </row>
    <row r="67" spans="1:9" ht="53.25" customHeight="1" x14ac:dyDescent="0.25">
      <c r="A67" s="217" t="s">
        <v>89</v>
      </c>
      <c r="B67" s="218" t="s">
        <v>294</v>
      </c>
      <c r="C67" s="218"/>
      <c r="D67" s="218"/>
      <c r="E67" s="218"/>
      <c r="F67" s="219"/>
      <c r="G67" s="220"/>
      <c r="H67" s="221"/>
      <c r="I67" s="221">
        <f>SUM(I63:I65)*0.1</f>
        <v>0</v>
      </c>
    </row>
    <row r="68" spans="1:9" ht="12.75" customHeight="1" x14ac:dyDescent="0.25">
      <c r="A68" s="226"/>
      <c r="B68" s="234" t="s">
        <v>142</v>
      </c>
      <c r="C68" s="234"/>
      <c r="D68" s="234"/>
      <c r="E68" s="234"/>
      <c r="F68" s="238"/>
      <c r="G68" s="239"/>
      <c r="H68" s="240" t="s">
        <v>65</v>
      </c>
      <c r="I68" s="240">
        <f>SUM(I63:I67)</f>
        <v>0</v>
      </c>
    </row>
  </sheetData>
  <sheetProtection algorithmName="SHA-512" hashValue="RIt5ZTt1SV15e8t2+mclzxV89JfPQD05Wpzp7y1A/+18YuKy2U86dhWvHkrnINAm91wsp0QfJ8PhqLt8zH7hFA==" saltValue="X7GWN7o3u6C3W0bJ+Im0Eg==" spinCount="100000" sheet="1" objects="1" scenarios="1"/>
  <mergeCells count="41">
    <mergeCell ref="A21:B21"/>
    <mergeCell ref="A23:B23"/>
    <mergeCell ref="B64:E64"/>
    <mergeCell ref="B65:E65"/>
    <mergeCell ref="B54:E54"/>
    <mergeCell ref="B55:E55"/>
    <mergeCell ref="B50:E50"/>
    <mergeCell ref="B42:E42"/>
    <mergeCell ref="B43:E43"/>
    <mergeCell ref="A46:H46"/>
    <mergeCell ref="B48:E48"/>
    <mergeCell ref="B49:E49"/>
    <mergeCell ref="B40:E40"/>
    <mergeCell ref="B41:E41"/>
    <mergeCell ref="B35:E35"/>
    <mergeCell ref="B36:E36"/>
    <mergeCell ref="B67:E67"/>
    <mergeCell ref="B68:E68"/>
    <mergeCell ref="A3:I3"/>
    <mergeCell ref="C5:G5"/>
    <mergeCell ref="C6:I6"/>
    <mergeCell ref="F14:G14"/>
    <mergeCell ref="A16:I16"/>
    <mergeCell ref="B56:E56"/>
    <mergeCell ref="B57:E57"/>
    <mergeCell ref="A60:H60"/>
    <mergeCell ref="B62:E62"/>
    <mergeCell ref="B63:E63"/>
    <mergeCell ref="B51:E51"/>
    <mergeCell ref="B52:E52"/>
    <mergeCell ref="B53:E53"/>
    <mergeCell ref="A19:B19"/>
    <mergeCell ref="B37:E37"/>
    <mergeCell ref="B38:E38"/>
    <mergeCell ref="B39:E39"/>
    <mergeCell ref="B66:E66"/>
    <mergeCell ref="A29:H29"/>
    <mergeCell ref="B31:E31"/>
    <mergeCell ref="B32:E32"/>
    <mergeCell ref="B33:E33"/>
    <mergeCell ref="B34:E34"/>
  </mergeCells>
  <phoneticPr fontId="1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REKAPITULACIJA</vt:lpstr>
      <vt:lpstr>Popis del Rudniška</vt:lpstr>
      <vt:lpstr>Popis del Kokaljeva</vt:lpstr>
      <vt:lpstr>Popis del Gasilska pot</vt:lpstr>
      <vt:lpstr>HP Rudniška, Kokaljeva in Gasil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Polona Lebenicnik</dc:creator>
  <cp:lastModifiedBy>Polona Lebenicnik</cp:lastModifiedBy>
  <dcterms:created xsi:type="dcterms:W3CDTF">2021-02-09T09:20:54Z</dcterms:created>
  <dcterms:modified xsi:type="dcterms:W3CDTF">2021-03-15T10:47:45Z</dcterms:modified>
</cp:coreProperties>
</file>