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628"/>
  <workbookPr/>
  <mc:AlternateContent xmlns:mc="http://schemas.openxmlformats.org/markup-compatibility/2006">
    <mc:Choice Requires="x15">
      <x15ac:absPath xmlns:x15ac="http://schemas.microsoft.com/office/spreadsheetml/2010/11/ac" url="F:\TIS\TISVsi\01 INVESTICIJE\POPISI 2020,2021\2021\"/>
    </mc:Choice>
  </mc:AlternateContent>
  <xr:revisionPtr revIDLastSave="0" documentId="13_ncr:40009_{BE36BF50-FBB7-4713-A229-657840BA80B7}" xr6:coauthVersionLast="46" xr6:coauthVersionMax="46" xr10:uidLastSave="{00000000-0000-0000-0000-000000000000}"/>
  <bookViews>
    <workbookView xWindow="-120" yWindow="-120" windowWidth="29040" windowHeight="15840"/>
  </bookViews>
  <sheets>
    <sheet name="REKAPITULACIJA" sheetId="4" r:id="rId1"/>
    <sheet name="Popis vdv in knl Slamnikarska" sheetId="1" r:id="rId2"/>
    <sheet name="Popis HP Slamnikarska" sheetId="2" r:id="rId3"/>
    <sheet name="Popis kanalizacija Ljubljanska" sheetId="5" r:id="rId4"/>
  </sheets>
  <definedNames>
    <definedName name="Izm_11.005">#REF!</definedName>
    <definedName name="Izm_11.006">#REF!</definedName>
    <definedName name="Izm_11.007">#REF!</definedName>
    <definedName name="Izm_11.009">#REF!</definedName>
    <definedName name="s_Prip_del">'Popis vdv in knl Slamnikarska'!#REF!</definedName>
    <definedName name="SU_MAT1">'Popis vdv in knl Slamnikarska'!#REF!</definedName>
    <definedName name="su_mathp">'Popis vdv in knl Slamnikarska'!#REF!</definedName>
    <definedName name="su_montdela">'Popis vdv in knl Slamnikarska'!$H$114</definedName>
    <definedName name="SU_NABAVAMAT">'Popis vdv in knl Slamnikarska'!$H$164</definedName>
    <definedName name="su_nabhp">'Popis vdv in knl Slamnikarska'!#REF!</definedName>
    <definedName name="SU_ZEMDELA">'Popis vdv in knl Slamnikarska'!#REF!</definedName>
    <definedName name="su_zemdela1">'Popis vdv in knl Slamnikarska'!#REF!</definedName>
    <definedName name="Sub_11">'Popis vdv in knl Slamnikarska'!#REF!</definedName>
    <definedName name="Sub_12">'Popis vdv in knl Slamnikarska'!#REF!</definedName>
  </definedNames>
  <calcPr calcId="191029" iterateDelta="1E-4"/>
</workbook>
</file>

<file path=xl/calcChain.xml><?xml version="1.0" encoding="utf-8"?>
<calcChain xmlns="http://schemas.openxmlformats.org/spreadsheetml/2006/main">
  <c r="F166" i="5" l="1"/>
  <c r="F167" i="5"/>
  <c r="E138" i="5"/>
  <c r="H154" i="1"/>
  <c r="E136" i="5"/>
  <c r="F178" i="5"/>
  <c r="F179" i="5"/>
  <c r="F180" i="5"/>
  <c r="F181" i="5"/>
  <c r="F182" i="5"/>
  <c r="F183" i="5"/>
  <c r="F184" i="5"/>
  <c r="F185" i="5"/>
  <c r="F186" i="5"/>
  <c r="F177" i="5"/>
  <c r="F165" i="5"/>
  <c r="F168" i="5" s="1"/>
  <c r="E153" i="5"/>
  <c r="E59" i="5"/>
  <c r="E51" i="5"/>
  <c r="C155" i="5"/>
  <c r="E155" i="5" s="1"/>
  <c r="E151" i="5"/>
  <c r="E148" i="5"/>
  <c r="E147" i="5"/>
  <c r="E145" i="5"/>
  <c r="E144" i="5"/>
  <c r="E134" i="5"/>
  <c r="E131" i="5"/>
  <c r="E129" i="5"/>
  <c r="E125" i="5"/>
  <c r="E122" i="5"/>
  <c r="E119" i="5"/>
  <c r="E115" i="5"/>
  <c r="E112" i="5"/>
  <c r="E140" i="5" s="1"/>
  <c r="E110" i="5"/>
  <c r="E103" i="5"/>
  <c r="E101" i="5"/>
  <c r="C95" i="5"/>
  <c r="E95" i="5" s="1"/>
  <c r="C93" i="5"/>
  <c r="E93" i="5" s="1"/>
  <c r="C85" i="5"/>
  <c r="E85" i="5" s="1"/>
  <c r="C83" i="5"/>
  <c r="C87" i="5" s="1"/>
  <c r="E81" i="5"/>
  <c r="C79" i="5"/>
  <c r="E79" i="5" s="1"/>
  <c r="E77" i="5"/>
  <c r="C75" i="5"/>
  <c r="E75" i="5" s="1"/>
  <c r="C73" i="5"/>
  <c r="E73" i="5" s="1"/>
  <c r="C69" i="5"/>
  <c r="E69" i="5" s="1"/>
  <c r="C67" i="5"/>
  <c r="E67" i="5" s="1"/>
  <c r="E57" i="5"/>
  <c r="E55" i="5"/>
  <c r="E53" i="5"/>
  <c r="H65" i="1"/>
  <c r="H64" i="1"/>
  <c r="I86" i="2"/>
  <c r="I83" i="2"/>
  <c r="I63" i="2"/>
  <c r="I47" i="2"/>
  <c r="I86" i="1"/>
  <c r="H75" i="1"/>
  <c r="H74" i="1"/>
  <c r="H73" i="1"/>
  <c r="H59" i="1"/>
  <c r="H50" i="1"/>
  <c r="I82" i="2"/>
  <c r="I84" i="2"/>
  <c r="I85" i="2"/>
  <c r="I87" i="2"/>
  <c r="I88" i="2"/>
  <c r="I89" i="2"/>
  <c r="I90" i="2"/>
  <c r="I91" i="2"/>
  <c r="I92" i="2"/>
  <c r="I93" i="2"/>
  <c r="I94" i="2"/>
  <c r="I81" i="2"/>
  <c r="I60" i="2"/>
  <c r="I61" i="2"/>
  <c r="I62" i="2"/>
  <c r="I64" i="2"/>
  <c r="I65" i="2"/>
  <c r="I66" i="2"/>
  <c r="I67" i="2"/>
  <c r="I68" i="2"/>
  <c r="I69" i="2"/>
  <c r="I70" i="2"/>
  <c r="I71" i="2"/>
  <c r="I72" i="2"/>
  <c r="I73" i="2"/>
  <c r="I59" i="2"/>
  <c r="I37" i="2"/>
  <c r="I38" i="2"/>
  <c r="I39" i="2"/>
  <c r="I41" i="2"/>
  <c r="I42" i="2"/>
  <c r="I43" i="2"/>
  <c r="I44" i="2"/>
  <c r="I45" i="2"/>
  <c r="I46" i="2"/>
  <c r="I48" i="2"/>
  <c r="I49" i="2"/>
  <c r="I50" i="2"/>
  <c r="I51" i="2"/>
  <c r="I36" i="2"/>
  <c r="I53" i="2" s="1"/>
  <c r="I23" i="2" s="1"/>
  <c r="I87" i="1"/>
  <c r="I88" i="1"/>
  <c r="I89" i="1"/>
  <c r="I90" i="1"/>
  <c r="I91" i="1"/>
  <c r="I92" i="1"/>
  <c r="I93" i="1"/>
  <c r="I85" i="1"/>
  <c r="I176" i="1"/>
  <c r="I173" i="1"/>
  <c r="I174" i="1"/>
  <c r="I175" i="1"/>
  <c r="I177" i="1"/>
  <c r="G40" i="2"/>
  <c r="I40" i="2"/>
  <c r="H149" i="1"/>
  <c r="H148" i="1"/>
  <c r="H144" i="1"/>
  <c r="H140" i="1"/>
  <c r="H136" i="1"/>
  <c r="H134" i="1"/>
  <c r="H161" i="1"/>
  <c r="H160" i="1"/>
  <c r="H159" i="1"/>
  <c r="H152" i="1"/>
  <c r="H147" i="1"/>
  <c r="H142" i="1"/>
  <c r="H139" i="1"/>
  <c r="H138" i="1"/>
  <c r="H129" i="1"/>
  <c r="H130" i="1"/>
  <c r="H124" i="1"/>
  <c r="H122" i="1"/>
  <c r="H108" i="1"/>
  <c r="H106" i="1"/>
  <c r="H155" i="1"/>
  <c r="H137" i="1"/>
  <c r="H133" i="1"/>
  <c r="H131" i="1"/>
  <c r="H107" i="1"/>
  <c r="H72" i="1"/>
  <c r="H158" i="1"/>
  <c r="H143" i="1"/>
  <c r="H125" i="1"/>
  <c r="H146" i="1"/>
  <c r="H151" i="1"/>
  <c r="H145" i="1"/>
  <c r="H66" i="1"/>
  <c r="H135" i="1"/>
  <c r="H77" i="1"/>
  <c r="H55" i="1"/>
  <c r="H162" i="1"/>
  <c r="H123" i="1"/>
  <c r="H49" i="1"/>
  <c r="H51" i="1"/>
  <c r="H52" i="1"/>
  <c r="H53" i="1"/>
  <c r="H54" i="1"/>
  <c r="H56" i="1"/>
  <c r="H57" i="1"/>
  <c r="H58" i="1"/>
  <c r="H60" i="1"/>
  <c r="H61" i="1"/>
  <c r="H62" i="1"/>
  <c r="H63" i="1"/>
  <c r="H67" i="1"/>
  <c r="H68" i="1"/>
  <c r="H69" i="1"/>
  <c r="H70" i="1"/>
  <c r="H71" i="1"/>
  <c r="H76" i="1"/>
  <c r="H102" i="1"/>
  <c r="H103" i="1"/>
  <c r="H104" i="1"/>
  <c r="H105" i="1"/>
  <c r="H109" i="1"/>
  <c r="H110" i="1"/>
  <c r="H111" i="1"/>
  <c r="H112" i="1"/>
  <c r="H120" i="1"/>
  <c r="H121" i="1"/>
  <c r="H128" i="1"/>
  <c r="H132" i="1"/>
  <c r="I52" i="2"/>
  <c r="H78" i="1" l="1"/>
  <c r="H79" i="1" s="1"/>
  <c r="H23" i="1" s="1"/>
  <c r="I94" i="1"/>
  <c r="I95" i="1" s="1"/>
  <c r="H25" i="1" s="1"/>
  <c r="I178" i="1"/>
  <c r="I179" i="1" s="1"/>
  <c r="H37" i="1" s="1"/>
  <c r="H39" i="1" s="1"/>
  <c r="H163" i="1"/>
  <c r="H164" i="1" s="1"/>
  <c r="H29" i="1" s="1"/>
  <c r="H113" i="1"/>
  <c r="H114" i="1" s="1"/>
  <c r="H27" i="1" s="1"/>
  <c r="I95" i="2"/>
  <c r="I96" i="2" s="1"/>
  <c r="I27" i="2" s="1"/>
  <c r="I74" i="2"/>
  <c r="I75" i="2" s="1"/>
  <c r="I25" i="2" s="1"/>
  <c r="E105" i="5"/>
  <c r="E24" i="5" s="1"/>
  <c r="F170" i="5"/>
  <c r="E35" i="5" s="1"/>
  <c r="E37" i="5" s="1"/>
  <c r="C91" i="5"/>
  <c r="E91" i="5" s="1"/>
  <c r="C89" i="5"/>
  <c r="E89" i="5" s="1"/>
  <c r="F187" i="5"/>
  <c r="F189" i="5" s="1"/>
  <c r="E42" i="5" s="1"/>
  <c r="E44" i="5" s="1"/>
  <c r="E26" i="5"/>
  <c r="E83" i="5"/>
  <c r="E61" i="5"/>
  <c r="E20" i="5" s="1"/>
  <c r="H31" i="1" l="1"/>
  <c r="H8" i="1" s="1"/>
  <c r="H11" i="1" s="1"/>
  <c r="H13" i="1" s="1"/>
  <c r="I29" i="2"/>
  <c r="I7" i="2" s="1"/>
  <c r="I11" i="2" s="1"/>
  <c r="H24" i="4"/>
  <c r="E97" i="5"/>
  <c r="E22" i="5" s="1"/>
  <c r="H4" i="1" l="1"/>
  <c r="H22" i="4" s="1"/>
  <c r="I14" i="2"/>
  <c r="I16" i="2" s="1"/>
  <c r="E156" i="5"/>
  <c r="E158" i="5" s="1"/>
  <c r="E28" i="5" s="1"/>
  <c r="E30" i="5" s="1"/>
  <c r="E5" i="5" s="1"/>
  <c r="E7" i="5" s="1"/>
  <c r="E10" i="5" s="1"/>
  <c r="E12" i="5" s="1"/>
  <c r="H26" i="4" l="1"/>
  <c r="H28" i="4" s="1"/>
  <c r="H4" i="4" s="1"/>
  <c r="H8" i="4" l="1"/>
  <c r="H11" i="4" s="1"/>
  <c r="H13" i="4" s="1"/>
</calcChain>
</file>

<file path=xl/sharedStrings.xml><?xml version="1.0" encoding="utf-8"?>
<sst xmlns="http://schemas.openxmlformats.org/spreadsheetml/2006/main" count="814" uniqueCount="401">
  <si>
    <t xml:space="preserve"> </t>
  </si>
  <si>
    <t>SKUPNA REKAPITULACIJA:</t>
  </si>
  <si>
    <t>€</t>
  </si>
  <si>
    <t>SKUPAJ:</t>
  </si>
  <si>
    <t>SKUPAJ</t>
  </si>
  <si>
    <t>bruto</t>
  </si>
  <si>
    <t>postavka</t>
  </si>
  <si>
    <t>opis dela</t>
  </si>
  <si>
    <t>enota mere</t>
  </si>
  <si>
    <t>količina</t>
  </si>
  <si>
    <t>cena/enoto</t>
  </si>
  <si>
    <t>cena</t>
  </si>
  <si>
    <t>1.1</t>
  </si>
  <si>
    <t>m1</t>
  </si>
  <si>
    <t>1.2</t>
  </si>
  <si>
    <t>1.3</t>
  </si>
  <si>
    <t>1.4</t>
  </si>
  <si>
    <t>kos</t>
  </si>
  <si>
    <t>1.5</t>
  </si>
  <si>
    <t>1.6</t>
  </si>
  <si>
    <t>m2</t>
  </si>
  <si>
    <t>1.7</t>
  </si>
  <si>
    <t>m3</t>
  </si>
  <si>
    <t>1.8</t>
  </si>
  <si>
    <t>1.9</t>
  </si>
  <si>
    <t>1.10</t>
  </si>
  <si>
    <t>1.11</t>
  </si>
  <si>
    <t>Nabava in dobava peščenega materiala gr. 0.02-16 mm oziroma po navodilih proizvajalca cevi ter izdelava nasipa za izravnavo dna jarka deb. 10 cm, s planiranjem in utrjevanjem do 95% trdnosti po standardnem Proktorjevem postopku. Obračun za 1 m3.</t>
  </si>
  <si>
    <t>1.12</t>
  </si>
  <si>
    <t>Nabava in dobava peščenega materiala gr. 0.02-16 mm oz.po zahtevah proizvajalca cevi  ter izdelava nasipa do 20 cm nad temenom vodovodne cevi. Na peščeno posteljico se izvede 3-5 cm deb. ležišče cevi. Obsip cevi se izvaja v slojih po 20 cm, istočasno na obeh straneh cevi z utrjevanjem do 95% trdnosti po standardnem Proktorjevem postopku. Paziti je potrebno, da se cev ne premakne iz ležišča.
Obračun za 1 m3.</t>
  </si>
  <si>
    <t>1.13</t>
  </si>
  <si>
    <t>1.14</t>
  </si>
  <si>
    <t>1.15</t>
  </si>
  <si>
    <t>1.16</t>
  </si>
  <si>
    <t>1.17</t>
  </si>
  <si>
    <t>1.22</t>
  </si>
  <si>
    <t>1.23</t>
  </si>
  <si>
    <t>1.25</t>
  </si>
  <si>
    <t>1.26</t>
  </si>
  <si>
    <t>1.27</t>
  </si>
  <si>
    <t>1.30</t>
  </si>
  <si>
    <t>Črpanje vode za zavarovanje gradbene jame, do 5 l/s
Obračun za 1 uro.</t>
  </si>
  <si>
    <t>ur</t>
  </si>
  <si>
    <t>Obbetoniranje odcepov, hidrantov, odzračevalnih garnitur, lokov in podbetoniranje NL elementov v jaških, s porabo betona do 0.15-0.20 m3/kos. Obračun za 1 obbetoniranje.</t>
  </si>
  <si>
    <t>Izkop terena III.-IV.ktg. (ročno:strojno, 20:80) za potrebe postavitve  hidrantov. Obsip hidrantov s primernim gramoznim materialom in izkopanim material (cca 1 m3/ kos). Ureditev terena v prvotno stanje.
Obračun za 1 kos.</t>
  </si>
  <si>
    <t>Nabava in obbetoniranje drogov signalnih tablic za oznako podzemnih hidrantov, odzračevalnih garnitur in zasunov. Stebrički so iz jeklenih cevi d 40 mm, višine 1800 mm. Poraba bet. do 0.15 m3/kos. Obračun za 1 kos.</t>
  </si>
  <si>
    <t>skupaj</t>
  </si>
  <si>
    <t>Prenos, spuščanje in polaganje vseh cevi v jarek in montaža ter poravnanje v vertikalni in horizontalni smeri. Obračun za 1 m1.</t>
  </si>
  <si>
    <t>Prenos, spuščanje in montaža zasunov DN 80 z vgradno garnituro in cestno kapo s podložko. Obračun za 1 kos.</t>
  </si>
  <si>
    <t>Izvedba tlačnega preizkusa cevovoda skladno s standardi in zahtevami upravljalca vodovoda, za cevovode do DN 250 po EN 805. Obračun za 1 m1.</t>
  </si>
  <si>
    <t>Dezinfekcija cevovoda pred izvedbo prevezav in vključitvijo v obratovanje, za cevovode do DN 300. Postavka vključuje izpiranje cevovoda in pridobitev atesta ustreznosti kvalitete vode. Obračun za 1 m1.</t>
  </si>
  <si>
    <t>Nabava, dobava in montaža tablic za označevanje podtalnih hidrantov, zračnikov in zasunov. Obračun za1  kos.</t>
  </si>
  <si>
    <t>MONTAŽNA DELA</t>
  </si>
  <si>
    <t>NL FAZONSKI KOSI:</t>
  </si>
  <si>
    <t>VODOVODNE ARMATURE</t>
  </si>
  <si>
    <t>SPOJNI KOSI</t>
  </si>
  <si>
    <t xml:space="preserve">Transportni stroški dobave materiala.  </t>
  </si>
  <si>
    <t>NABAVA VODOVODNEGA MATERIALA</t>
  </si>
  <si>
    <t>Demontaža obstoječih cevi pri priključitvah novih in ukinitvah,  vključno z rezanjem cevi, začasnim zapiranjem ventilov na obst. cevi, zapora vodooskrbe. Demontaža obst. cestnih kap z označevalnimi tablicami ukinjenih zasunov, hidrantov. Odvoz demontiranih delov, tudi cele dolžine ukinjene cevi , na trajno deponijo, vključno s stroški deponije.</t>
  </si>
  <si>
    <t>2.1</t>
  </si>
  <si>
    <t>2.2</t>
  </si>
  <si>
    <t>2.3</t>
  </si>
  <si>
    <t>2.4</t>
  </si>
  <si>
    <t>2.10</t>
  </si>
  <si>
    <t>2.11</t>
  </si>
  <si>
    <t>2.12</t>
  </si>
  <si>
    <t>2.14</t>
  </si>
  <si>
    <t>2.15</t>
  </si>
  <si>
    <t>Geodetski posnetek in vris v kataster. En izvod posnetka v Gauss-Krugerjevem sistemu oz.veljavnem sistemu se odda v elektronski obliki. Izdelava geodetskega načrta po zahtevi upravljalca vodovoda in gradbeni zakonodaji. Obračun za 1 m1 glavnega voda.</t>
  </si>
  <si>
    <t>Zakoličenje osi cevovoda z zavarovanjem osi, oznako horizontalnih in vertikalnih lomov, oznako vozlišč, odcepov in zakoličba mesta prevezave na obstoječi cevovod. Postavitev  gradbenih profilov na vzpostavljeno os trase cevovoda ter določitev nivoja za merjenje globine izkopa in polaganje cevovoda.Obračun za 1 m1.</t>
  </si>
  <si>
    <t xml:space="preserve">Zakoličba obstoječih in predvidenih komunalnih vodov in oznaka križanj.  Nadzor pristojnih komunalnih organizacij na območju gradnje. V ponudbi ocena 1000€, obračun po dejanskih fakturah. </t>
  </si>
  <si>
    <t>Vzdrževanje makadamskega vozišča z dosipom materiala pred  dokončno ureditvijo vozišča. Izvedba vsakodnevno za čas gradnje vodovoda.</t>
  </si>
  <si>
    <t>1.0 ZEMELJSKA-GRADBENA DELA</t>
  </si>
  <si>
    <t>2.13</t>
  </si>
  <si>
    <t>V ceni NL cevi so všteta standardna tesnila in tesnila za sidranje</t>
  </si>
  <si>
    <t>N kos, PN 16, DN 80.</t>
  </si>
  <si>
    <t>V ceni NL fazonskih kosov na obojko všteta tesnila za sidranje, v NL kosih, spojnih kosih in armaturah na prirobnico všteta medprirobnična tesnila in vijačni material</t>
  </si>
  <si>
    <t>HIDRANTI</t>
  </si>
  <si>
    <t>Vijačni material za medprirobnične spoje fazonskih kosov, armatur in spojnih kosov je zajet v ceni fazonov, armatur in spojnih kosov</t>
  </si>
  <si>
    <t>ddv 22%</t>
  </si>
  <si>
    <t>NL  fazonski kosi , spojeni na obojke, sidrani (Vi)spoji, kompletno s tesnili:</t>
  </si>
  <si>
    <t>Zasip z obstoječim materialom do višine potrebne za končno ureditev terena- do globine 0,5 m pod nivojem asfalta oz.dovišine tampona, s komprimiranjem v slojih deb. 20 cm. Obračun za 1m3 izvedenega zasipa.</t>
  </si>
  <si>
    <t>1.28</t>
  </si>
  <si>
    <t>1.29</t>
  </si>
  <si>
    <t>Površinski odkop humusa v poprečni debelini 20 cm, z odlaganjem ob rob izkopa, premet do 10 m od gradbene jame.
Obračun za 1 m3.</t>
  </si>
  <si>
    <t>Ročno planiranje dna jarka v projektiranem padcu  š=0,6 m. Obračun za 1 m2.</t>
  </si>
  <si>
    <t>Dobava, strojno razgrinjanje in fino ročno planiranje humusa, ponovna zatravitev v povprečni deb. 20 cm z odrivom ali s premetom materiala do 10 m.
Obračun za 1 m3.</t>
  </si>
  <si>
    <t>NL cev, s Standard tesnili, l=6.00 m, DN 100</t>
  </si>
  <si>
    <t>NL cev , s tesnili za sidranje (npr.Vi spoj) spoj, l=6.00 m, DN 100</t>
  </si>
  <si>
    <t>NL cev,vmesni cevni kos, l=0,5 m, DN 100</t>
  </si>
  <si>
    <t>Vodovodne cevi PE 100 d 90x8,2 mm</t>
  </si>
  <si>
    <t>E  kos, PN 16, DN 100</t>
  </si>
  <si>
    <t>X kos, PN 16, DN 100</t>
  </si>
  <si>
    <t>MMA, PN 16, DN 100/80</t>
  </si>
  <si>
    <t>Zobčasta spojka  d 90 (DN 80)</t>
  </si>
  <si>
    <t xml:space="preserve">Izdelava cestnega požiralnika -sanacija poškodovanega zgornjega dela iz bet. cevi fi 50 , odrez obstoječe cevi z odvozom, montaža nove cevi do dolžine 50 cm in postavitev obstoječega okvirja na višino in povezavo vtočne cevi pod robnikom </t>
  </si>
  <si>
    <t>Nabava in polaganje označevalnega traku  nad vodovodnimi cevmi. Obračun za 1 m1.</t>
  </si>
  <si>
    <t>F  kos, PN 16, DN 100</t>
  </si>
  <si>
    <t>FF kos l=500 mm , PN 16, DN 80</t>
  </si>
  <si>
    <t xml:space="preserve">OP.upoštevano obstoječe stanje terena </t>
  </si>
  <si>
    <t>Prenos, spuščanje in montaža NL fazonskih kosov DN 50 -DN 100.</t>
  </si>
  <si>
    <t>2.6</t>
  </si>
  <si>
    <t>Prenos, spuščanje in montaža zasunov DN 100 z vgradno garnituro in cestno kapo s podložko. Obračun za 1 kos.</t>
  </si>
  <si>
    <t>2.5</t>
  </si>
  <si>
    <t>2.7</t>
  </si>
  <si>
    <t>2.8</t>
  </si>
  <si>
    <t>2.9</t>
  </si>
  <si>
    <t>Prenos, spuščanje in montaža podtalnega hidranta s cestno kapo s podložko . Obračun za 1 kos.</t>
  </si>
  <si>
    <t>Prenos, spuščanje in montaža zobčastih spojk.</t>
  </si>
  <si>
    <t>NL cev, s Standard tesnili, l=6.00 m, DN 80</t>
  </si>
  <si>
    <t>NL cev,vmesni cevni kos, l=0,5 m, DN 80</t>
  </si>
  <si>
    <t>E  kos, PN 16, DN 80</t>
  </si>
  <si>
    <t>F  kos, PN 16, DN 80</t>
  </si>
  <si>
    <t>NL T kos, PN 16, DN 100x100</t>
  </si>
  <si>
    <t>FF kos l=1000 mm , PN 16, DN 100</t>
  </si>
  <si>
    <t>FFR kos, PN 16, DN 80/50</t>
  </si>
  <si>
    <t>MMA, PN 16, DN 100/100</t>
  </si>
  <si>
    <t>Podtalni hidrant, PN16,  s podložko in cestno kapo , Hvg=1,25 m, DN 80</t>
  </si>
  <si>
    <t>Univerzalna spojka E, razstavljiva, iz nodularne litine GGG 400, z zunanjo in notranjo zaščito, tesnili v skladu z ISO 4633 in spojnim materialom- za  cev DN 100, PN 16, DN 100</t>
  </si>
  <si>
    <t>Spojka E, razstavljiva, iz nodularne litine GGG 400, z zunanjo in notranjo zaščito, tesnili v skladu z ISO 4633 in spojnim materialom- za PE cev d90, PN 16, DN 80</t>
  </si>
  <si>
    <t>NL T kos, PN 16, DN 80x80</t>
  </si>
  <si>
    <t>Q kos, PN 16, DN 80</t>
  </si>
  <si>
    <t>FFR kos, PN 16, DN 80/40</t>
  </si>
  <si>
    <t>MMA, PN 16, DN 80/80</t>
  </si>
  <si>
    <t>MMQ, PN 16, DN 80</t>
  </si>
  <si>
    <t>ISO spojka  d 50/6/4'' za prevezavo  cevi dn 40 in cevi pri jaških</t>
  </si>
  <si>
    <t>Spojni kosi v obst.vodomernih mestih v blokih pri ukinitvi vodomernega mesta, prevezava interne instalacije</t>
  </si>
  <si>
    <t>A: REKAPITULACIJA VODOVOD</t>
  </si>
  <si>
    <t>B: REKAPITULACIJA KANALIZACIJA</t>
  </si>
  <si>
    <t>DDV 22 %</t>
  </si>
  <si>
    <t>SKUPAJ BRUTO:</t>
  </si>
  <si>
    <t>C: REKAPITULACIJA HIŠNI PRIKLJUČKI</t>
  </si>
  <si>
    <t>1. ZEMELJSKA DELA</t>
  </si>
  <si>
    <t>2. MONTAŽNA DELA</t>
  </si>
  <si>
    <t>3. NABAVA MATERIALA</t>
  </si>
  <si>
    <r>
      <rPr>
        <b/>
        <sz val="10"/>
        <color indexed="8"/>
        <rFont val="Arial Narrow"/>
        <family val="2"/>
        <charset val="1"/>
      </rPr>
      <t>Določitev poteka trase</t>
    </r>
    <r>
      <rPr>
        <sz val="10"/>
        <color indexed="8"/>
        <rFont val="Arial Narrow"/>
        <family val="2"/>
        <charset val="1"/>
      </rPr>
      <t xml:space="preserve"> vodovode z upravljalcem in lastnikom objekta.</t>
    </r>
  </si>
  <si>
    <r>
      <rPr>
        <sz val="10"/>
        <color indexed="8"/>
        <rFont val="Arial Narrow"/>
        <family val="2"/>
        <charset val="1"/>
      </rPr>
      <t xml:space="preserve">Zemeljska in gradbena dela za izvedbo cevi in jaškov pod </t>
    </r>
    <r>
      <rPr>
        <b/>
        <sz val="10"/>
        <color indexed="8"/>
        <rFont val="Arial Narrow"/>
        <family val="2"/>
        <charset val="1"/>
      </rPr>
      <t>zelenimi</t>
    </r>
    <r>
      <rPr>
        <sz val="10"/>
        <color indexed="8"/>
        <rFont val="Arial Narrow"/>
        <family val="2"/>
        <charset val="1"/>
      </rPr>
      <t xml:space="preserve"> površinami - izkop </t>
    </r>
    <r>
      <rPr>
        <b/>
        <sz val="10"/>
        <color indexed="8"/>
        <rFont val="Arial Narrow"/>
        <family val="2"/>
        <charset val="1"/>
      </rPr>
      <t>ročno 40 % in strojno 60 %</t>
    </r>
    <r>
      <rPr>
        <sz val="10"/>
        <color indexed="8"/>
        <rFont val="Arial Narrow"/>
        <family val="2"/>
        <charset val="1"/>
      </rPr>
      <t xml:space="preserve">. Izkop brežine se izvaja v naklonu 65° do nivoja tampona, širina dna je 40 cm in povprečna globina izkopa je 1,20 m. Izvedba peščenega nasipa za izravnavo dna jarka v debelini 10 cm in nasutje nad cevjo v debelini 20 cm s peščenim materialom granulacije 0,02 - 8 mm ter strojno-ročno zasutje z izkopanim materialom in utrjevanjem po slojih debeline 20 cm. V ceno je vključeno tudi </t>
    </r>
    <r>
      <rPr>
        <b/>
        <sz val="10"/>
        <color indexed="8"/>
        <rFont val="Arial Narrow"/>
        <family val="2"/>
        <charset val="1"/>
      </rPr>
      <t>nakladanje in odvoz</t>
    </r>
    <r>
      <rPr>
        <sz val="10"/>
        <color indexed="8"/>
        <rFont val="Arial Narrow"/>
        <family val="2"/>
        <charset val="1"/>
      </rPr>
      <t xml:space="preserve"> odvečnega materiala, humuziranje in zatravitev - vzpostavitev prvotnega stanja po </t>
    </r>
    <r>
      <rPr>
        <b/>
        <sz val="10"/>
        <color indexed="8"/>
        <rFont val="Arial Narrow"/>
        <family val="2"/>
        <charset val="1"/>
      </rPr>
      <t>vrtovih/zelenicah</t>
    </r>
    <r>
      <rPr>
        <sz val="10"/>
        <color indexed="8"/>
        <rFont val="Arial Narrow"/>
        <family val="2"/>
        <charset val="1"/>
      </rPr>
      <t xml:space="preserve">.
Obračun za </t>
    </r>
    <r>
      <rPr>
        <b/>
        <sz val="10"/>
        <color indexed="8"/>
        <rFont val="Arial Narrow"/>
        <family val="2"/>
        <charset val="1"/>
      </rPr>
      <t>1 m'</t>
    </r>
    <r>
      <rPr>
        <sz val="10"/>
        <color indexed="8"/>
        <rFont val="Arial Narrow"/>
        <family val="2"/>
        <charset val="1"/>
      </rPr>
      <t>.</t>
    </r>
  </si>
  <si>
    <r>
      <rPr>
        <sz val="10"/>
        <color indexed="8"/>
        <rFont val="Arial Narrow"/>
        <family val="2"/>
        <charset val="1"/>
      </rPr>
      <t>m</t>
    </r>
    <r>
      <rPr>
        <vertAlign val="superscript"/>
        <sz val="10"/>
        <color indexed="8"/>
        <rFont val="Arial Narrow"/>
        <family val="2"/>
        <charset val="1"/>
      </rPr>
      <t>1</t>
    </r>
  </si>
  <si>
    <r>
      <rPr>
        <sz val="10"/>
        <color indexed="8"/>
        <rFont val="Arial Narrow"/>
        <family val="2"/>
        <charset val="1"/>
      </rPr>
      <t xml:space="preserve">Zemeljska in gradbena dela za izvedbo cevi in jaškov pod </t>
    </r>
    <r>
      <rPr>
        <b/>
        <sz val="10"/>
        <color indexed="8"/>
        <rFont val="Arial Narrow"/>
        <family val="2"/>
        <charset val="1"/>
      </rPr>
      <t>zelenimi</t>
    </r>
    <r>
      <rPr>
        <sz val="10"/>
        <color indexed="8"/>
        <rFont val="Arial Narrow"/>
        <family val="2"/>
        <charset val="1"/>
      </rPr>
      <t xml:space="preserve"> površinami - izkop </t>
    </r>
    <r>
      <rPr>
        <b/>
        <sz val="10"/>
        <color indexed="8"/>
        <rFont val="Arial Narrow"/>
        <family val="2"/>
        <charset val="1"/>
      </rPr>
      <t>ročno 100 % in strojno 0 %</t>
    </r>
    <r>
      <rPr>
        <sz val="10"/>
        <color indexed="8"/>
        <rFont val="Arial Narrow"/>
        <family val="2"/>
        <charset val="1"/>
      </rPr>
      <t xml:space="preserve">. Izkop brežine se izvaja v naklonu 65° do nivoja tampona, širina dne je 40 cm in povprečna globina izkopa je 1,20 m. Izvedba peščenega nasipa za izravnavo dna jarka v debelini 10 cm in nasutje nad cevjo v debelini 20 cm s peščenim materialom granulacije 0,02 - 8 mm ter ročno zasutje z izkopanim materialom in utrjevanjem po slojih debeline 20 cm. V ceno je vključeno tudi </t>
    </r>
    <r>
      <rPr>
        <b/>
        <sz val="10"/>
        <color indexed="8"/>
        <rFont val="Arial Narrow"/>
        <family val="2"/>
        <charset val="1"/>
      </rPr>
      <t>ročno nakladanje in odvoz</t>
    </r>
    <r>
      <rPr>
        <sz val="10"/>
        <color indexed="8"/>
        <rFont val="Arial Narrow"/>
        <family val="2"/>
        <charset val="1"/>
      </rPr>
      <t xml:space="preserve"> odvečnega materiala, humuziranje in zatravitev - vzpostavitev prvotnega stanja po </t>
    </r>
    <r>
      <rPr>
        <b/>
        <sz val="10"/>
        <color indexed="8"/>
        <rFont val="Arial Narrow"/>
        <family val="2"/>
        <charset val="1"/>
      </rPr>
      <t>vrtovih in zelenicah</t>
    </r>
    <r>
      <rPr>
        <sz val="10"/>
        <color indexed="8"/>
        <rFont val="Arial Narrow"/>
        <family val="2"/>
        <charset val="1"/>
      </rPr>
      <t xml:space="preserve">.
Obračun za </t>
    </r>
    <r>
      <rPr>
        <b/>
        <sz val="10"/>
        <color indexed="8"/>
        <rFont val="Arial Narrow"/>
        <family val="2"/>
        <charset val="1"/>
      </rPr>
      <t>1 m'</t>
    </r>
    <r>
      <rPr>
        <sz val="10"/>
        <color indexed="8"/>
        <rFont val="Arial Narrow"/>
        <family val="2"/>
        <charset val="1"/>
      </rPr>
      <t>.</t>
    </r>
  </si>
  <si>
    <r>
      <rPr>
        <sz val="10"/>
        <color indexed="8"/>
        <rFont val="Arial Narrow"/>
        <family val="2"/>
        <charset val="1"/>
      </rPr>
      <t xml:space="preserve">Zemeljska in gradbena dela za izvedbo cevi in jaškov pod </t>
    </r>
    <r>
      <rPr>
        <b/>
        <sz val="10"/>
        <color indexed="8"/>
        <rFont val="Arial Narrow"/>
        <family val="2"/>
        <charset val="1"/>
      </rPr>
      <t>zelenimi</t>
    </r>
    <r>
      <rPr>
        <sz val="10"/>
        <color indexed="8"/>
        <rFont val="Arial Narrow"/>
        <family val="2"/>
        <charset val="1"/>
      </rPr>
      <t xml:space="preserve"> površinami - izkop </t>
    </r>
    <r>
      <rPr>
        <b/>
        <sz val="10"/>
        <color indexed="8"/>
        <rFont val="Arial Narrow"/>
        <family val="2"/>
        <charset val="1"/>
      </rPr>
      <t>ročno 100 % in strojno 0 %</t>
    </r>
    <r>
      <rPr>
        <sz val="10"/>
        <color indexed="8"/>
        <rFont val="Arial Narrow"/>
        <family val="2"/>
        <charset val="1"/>
      </rPr>
      <t xml:space="preserve">. Izkop brežine se izvaja v naklonu 65° do nivoja tampona, širina dne je 40 cm in povprečna globina izkopa je 1,20 m. Izvedba peščenega nasipa za izravnavo dna jarka v debelini 10 cm in nasutje nad cevjo v debelini 20 cm s peščenim materialom granulacije 0,02 - 8 mm ter ročno zasutje z izkopanim materialom in utrjevanjem po slojih debeline 20 cm. V ceno je vključeno </t>
    </r>
    <r>
      <rPr>
        <b/>
        <sz val="10"/>
        <color indexed="8"/>
        <rFont val="Arial Narrow"/>
        <family val="2"/>
        <charset val="1"/>
      </rPr>
      <t>odlaganje materiala na rob izkopa</t>
    </r>
    <r>
      <rPr>
        <sz val="10"/>
        <color indexed="8"/>
        <rFont val="Arial Narrow"/>
        <family val="2"/>
        <charset val="1"/>
      </rPr>
      <t xml:space="preserve"> </t>
    </r>
    <r>
      <rPr>
        <b/>
        <sz val="10"/>
        <color indexed="8"/>
        <rFont val="Arial Narrow"/>
        <family val="2"/>
        <charset val="1"/>
      </rPr>
      <t>in odvoz</t>
    </r>
    <r>
      <rPr>
        <sz val="10"/>
        <color indexed="8"/>
        <rFont val="Arial Narrow"/>
        <family val="2"/>
        <charset val="1"/>
      </rPr>
      <t xml:space="preserve"> odvečnega materiala, humuziranje in zatravitev - vzpostavitev prvotnega stanja po </t>
    </r>
    <r>
      <rPr>
        <b/>
        <sz val="10"/>
        <color indexed="8"/>
        <rFont val="Arial Narrow"/>
        <family val="2"/>
        <charset val="1"/>
      </rPr>
      <t>vrtovih in zelenicah</t>
    </r>
    <r>
      <rPr>
        <sz val="10"/>
        <color indexed="8"/>
        <rFont val="Arial Narrow"/>
        <family val="2"/>
        <charset val="1"/>
      </rPr>
      <t xml:space="preserve">.
Obračun za </t>
    </r>
    <r>
      <rPr>
        <b/>
        <sz val="10"/>
        <color indexed="8"/>
        <rFont val="Arial Narrow"/>
        <family val="2"/>
        <charset val="1"/>
      </rPr>
      <t>1 m'</t>
    </r>
    <r>
      <rPr>
        <sz val="10"/>
        <color indexed="8"/>
        <rFont val="Arial Narrow"/>
        <family val="2"/>
        <charset val="1"/>
      </rPr>
      <t>.</t>
    </r>
  </si>
  <si>
    <r>
      <rPr>
        <sz val="10"/>
        <color indexed="8"/>
        <rFont val="Arial Narrow"/>
        <family val="2"/>
        <charset val="1"/>
      </rPr>
      <t xml:space="preserve">Zemeljska in gradbena dela za izvedbo cevi in jaškov pod </t>
    </r>
    <r>
      <rPr>
        <b/>
        <sz val="10"/>
        <color indexed="8"/>
        <rFont val="Arial Narrow"/>
        <family val="2"/>
        <charset val="1"/>
      </rPr>
      <t>utrjenimi</t>
    </r>
    <r>
      <rPr>
        <sz val="10"/>
        <color indexed="8"/>
        <rFont val="Arial Narrow"/>
        <family val="2"/>
        <charset val="1"/>
      </rPr>
      <t xml:space="preserve"> površinami - odstranitev ploščic in tlakovcev, rezanje in rušenje asfalta ter izkop </t>
    </r>
    <r>
      <rPr>
        <b/>
        <sz val="10"/>
        <color indexed="8"/>
        <rFont val="Arial Narrow"/>
        <family val="2"/>
        <charset val="1"/>
      </rPr>
      <t>ročno 40 % in strojno 60 %</t>
    </r>
    <r>
      <rPr>
        <sz val="10"/>
        <color indexed="8"/>
        <rFont val="Arial Narrow"/>
        <family val="2"/>
        <charset val="1"/>
      </rPr>
      <t xml:space="preserve">. Izkop brežine se izvaja v naklonu 65° do nivoja tampona, širina dna je 40 cm in povprečna globina izkopa je 1,20 m. Izvedba peščenega nasipa za izravnavo dna jarka v debelini 10 cm in nasutje nad cevjo v debelini 20 cm s peščenim materialom granulacije 0,02 - 8 mm ter strojno-ročno zasutje z izkopanim materialom in utrjevanjem po slojih debeline 20 cm do 30 cm pod končnim tlakom. Dobava in vgradnja tampona 0-32 mm, uvaljanje, izdelava finega planuma z dosipom kot podlaga za finalni tlak. V postavko je vključeno tudi </t>
    </r>
    <r>
      <rPr>
        <b/>
        <sz val="10"/>
        <color indexed="8"/>
        <rFont val="Arial Narrow"/>
        <family val="2"/>
        <charset val="1"/>
      </rPr>
      <t>nakladanje in odvoz</t>
    </r>
    <r>
      <rPr>
        <sz val="10"/>
        <color indexed="8"/>
        <rFont val="Arial Narrow"/>
        <family val="2"/>
        <charset val="1"/>
      </rPr>
      <t xml:space="preserve"> odvečnega materiala, polaganje tlakovcev in ploščic skupaj z dobavo manjkajočih, asfaltiranje z AC 8 surf B 70/100 A4 v debelini do 6 cm in zalivanje stikov - vzpostavitev prvotnega stanja po </t>
    </r>
    <r>
      <rPr>
        <b/>
        <sz val="10"/>
        <color indexed="8"/>
        <rFont val="Arial Narrow"/>
        <family val="2"/>
        <charset val="1"/>
      </rPr>
      <t>dvoriščih in pločnikih</t>
    </r>
    <r>
      <rPr>
        <sz val="10"/>
        <color indexed="8"/>
        <rFont val="Arial Narrow"/>
        <family val="2"/>
        <charset val="1"/>
      </rPr>
      <t xml:space="preserve">. V postavki je  vključen ves potreben material in delo.
Obračun za </t>
    </r>
    <r>
      <rPr>
        <b/>
        <sz val="10"/>
        <color indexed="8"/>
        <rFont val="Arial Narrow"/>
        <family val="2"/>
        <charset val="1"/>
      </rPr>
      <t>1 m'</t>
    </r>
    <r>
      <rPr>
        <sz val="10"/>
        <color indexed="8"/>
        <rFont val="Arial Narrow"/>
        <family val="2"/>
        <charset val="1"/>
      </rPr>
      <t>.</t>
    </r>
  </si>
  <si>
    <r>
      <rPr>
        <sz val="10"/>
        <color indexed="8"/>
        <rFont val="Arial Narrow"/>
        <family val="2"/>
        <charset val="1"/>
      </rPr>
      <t xml:space="preserve">Zemeljska in gradbena dela za izvedbo cevi in jaškov pod </t>
    </r>
    <r>
      <rPr>
        <b/>
        <sz val="10"/>
        <color indexed="8"/>
        <rFont val="Arial Narrow"/>
        <family val="2"/>
        <charset val="1"/>
      </rPr>
      <t>cestnimi</t>
    </r>
    <r>
      <rPr>
        <sz val="10"/>
        <color indexed="8"/>
        <rFont val="Arial Narrow"/>
        <family val="2"/>
        <charset val="1"/>
      </rPr>
      <t xml:space="preserve"> površinami - rezanje in rušenje asfalta ter izkop </t>
    </r>
    <r>
      <rPr>
        <b/>
        <sz val="10"/>
        <color indexed="8"/>
        <rFont val="Arial Narrow"/>
        <family val="2"/>
        <charset val="1"/>
      </rPr>
      <t>ročno 40 % in strojno 60 %</t>
    </r>
    <r>
      <rPr>
        <sz val="10"/>
        <color indexed="8"/>
        <rFont val="Arial Narrow"/>
        <family val="2"/>
        <charset val="1"/>
      </rPr>
      <t xml:space="preserve">. Izkop brežine se izvaja v naklonu 65° do nivoja tampona, širina dna je 40 cm in povprečna globina izkopa je 1,20 m. Izvedba peščenega nasipa za izravnavo dna jarka v debelini 10 cm in nasutje nad cevjo v debelini 20 cm s peščenim materialom granulacije 0,02 - 8 mm ter strojno-ročno zasutje z izkopanim materialom in utrjevanjem po slojih debeline 20 cm. Dobava in vgradnja tampona 0-32 mm, uvaljanje do potrebne nosilnosti v debelini 50 cm in izdelava finega planuma. V ceno je vključeno tudi </t>
    </r>
    <r>
      <rPr>
        <b/>
        <sz val="10"/>
        <color indexed="8"/>
        <rFont val="Arial Narrow"/>
        <family val="2"/>
        <charset val="1"/>
      </rPr>
      <t>nakladanje in odvoz</t>
    </r>
    <r>
      <rPr>
        <sz val="10"/>
        <color indexed="8"/>
        <rFont val="Arial Narrow"/>
        <family val="2"/>
        <charset val="1"/>
      </rPr>
      <t xml:space="preserve"> odvečnega materiala, </t>
    </r>
    <r>
      <rPr>
        <b/>
        <sz val="10"/>
        <color indexed="8"/>
        <rFont val="Arial Narrow"/>
        <family val="2"/>
        <charset val="1"/>
      </rPr>
      <t>brez dobave asfalta</t>
    </r>
    <r>
      <rPr>
        <sz val="10"/>
        <color indexed="8"/>
        <rFont val="Arial Narrow"/>
        <family val="2"/>
        <charset val="1"/>
      </rPr>
      <t xml:space="preserve">. V postavki je vključen ves potreben material in delo.
Obračun za </t>
    </r>
    <r>
      <rPr>
        <b/>
        <sz val="10"/>
        <color indexed="8"/>
        <rFont val="Arial Narrow"/>
        <family val="2"/>
        <charset val="1"/>
      </rPr>
      <t>1 m'</t>
    </r>
    <r>
      <rPr>
        <sz val="10"/>
        <color indexed="8"/>
        <rFont val="Arial Narrow"/>
        <family val="2"/>
        <charset val="1"/>
      </rPr>
      <t>.</t>
    </r>
  </si>
  <si>
    <r>
      <rPr>
        <sz val="10"/>
        <color indexed="8"/>
        <rFont val="Arial Narrow"/>
        <family val="2"/>
        <charset val="1"/>
      </rPr>
      <t xml:space="preserve">Strojni in ročni </t>
    </r>
    <r>
      <rPr>
        <b/>
        <sz val="10"/>
        <color indexed="8"/>
        <rFont val="Arial Narrow"/>
        <family val="2"/>
        <charset val="1"/>
      </rPr>
      <t>podkop</t>
    </r>
    <r>
      <rPr>
        <sz val="10"/>
        <color indexed="8"/>
        <rFont val="Arial Narrow"/>
        <family val="2"/>
        <charset val="1"/>
      </rPr>
      <t xml:space="preserve"> pod ograjami, živimi mejami in podobnim.
Obračun za </t>
    </r>
    <r>
      <rPr>
        <b/>
        <sz val="10"/>
        <color indexed="8"/>
        <rFont val="Arial Narrow"/>
        <family val="2"/>
        <charset val="1"/>
      </rPr>
      <t>1 kos</t>
    </r>
    <r>
      <rPr>
        <sz val="10"/>
        <color indexed="8"/>
        <rFont val="Arial Narrow"/>
        <family val="2"/>
        <charset val="1"/>
      </rPr>
      <t>.</t>
    </r>
  </si>
  <si>
    <r>
      <rPr>
        <sz val="10"/>
        <color indexed="8"/>
        <rFont val="Arial Narrow"/>
        <family val="2"/>
        <charset val="1"/>
      </rPr>
      <t xml:space="preserve">Izdelava </t>
    </r>
    <r>
      <rPr>
        <b/>
        <sz val="10"/>
        <color indexed="8"/>
        <rFont val="Arial Narrow"/>
        <family val="2"/>
        <charset val="1"/>
      </rPr>
      <t>vodenega podboja</t>
    </r>
    <r>
      <rPr>
        <sz val="10"/>
        <color indexed="8"/>
        <rFont val="Arial Narrow"/>
        <family val="2"/>
        <charset val="1"/>
      </rPr>
      <t xml:space="preserve"> z dobavo zaščitne cevi </t>
    </r>
    <r>
      <rPr>
        <b/>
        <sz val="10"/>
        <color indexed="8"/>
        <rFont val="Arial Narrow"/>
        <family val="2"/>
        <charset val="1"/>
      </rPr>
      <t>PE 63</t>
    </r>
    <r>
      <rPr>
        <sz val="10"/>
        <color indexed="8"/>
        <rFont val="Arial Narrow"/>
        <family val="2"/>
        <charset val="1"/>
      </rPr>
      <t xml:space="preserve"> vključno z vsemi potrebnimi deli in izkopom jame za vrtalno garnituro in obeh straneh podboja.- 2 lokaciji
Obračun za </t>
    </r>
    <r>
      <rPr>
        <b/>
        <sz val="10"/>
        <color indexed="8"/>
        <rFont val="Arial Narrow"/>
        <family val="2"/>
        <charset val="1"/>
      </rPr>
      <t>1 m'</t>
    </r>
    <r>
      <rPr>
        <sz val="10"/>
        <color indexed="8"/>
        <rFont val="Arial Narrow"/>
        <family val="2"/>
        <charset val="1"/>
      </rPr>
      <t>.</t>
    </r>
  </si>
  <si>
    <r>
      <rPr>
        <b/>
        <sz val="10"/>
        <color indexed="8"/>
        <rFont val="Arial Narrow"/>
        <family val="2"/>
        <charset val="1"/>
      </rPr>
      <t>Rušenje</t>
    </r>
    <r>
      <rPr>
        <sz val="10"/>
        <color indexed="8"/>
        <rFont val="Arial Narrow"/>
        <family val="2"/>
        <charset val="1"/>
      </rPr>
      <t xml:space="preserve"> vseh vrst </t>
    </r>
    <r>
      <rPr>
        <b/>
        <sz val="10"/>
        <color indexed="8"/>
        <rFont val="Arial Narrow"/>
        <family val="2"/>
        <charset val="1"/>
      </rPr>
      <t>betonskega tlaka</t>
    </r>
    <r>
      <rPr>
        <sz val="10"/>
        <color indexed="8"/>
        <rFont val="Arial Narrow"/>
        <family val="2"/>
        <charset val="1"/>
      </rPr>
      <t xml:space="preserve"> ali obrobe v stavbah vključno z nakladanjem na kamion, razkladanjem in stroški deponije.
Obračun za </t>
    </r>
    <r>
      <rPr>
        <b/>
        <sz val="10"/>
        <color indexed="8"/>
        <rFont val="Arial Narrow"/>
        <family val="2"/>
        <charset val="1"/>
      </rPr>
      <t>1 m</t>
    </r>
    <r>
      <rPr>
        <b/>
        <vertAlign val="superscript"/>
        <sz val="10"/>
        <color indexed="8"/>
        <rFont val="Arial Narrow"/>
        <family val="2"/>
        <charset val="1"/>
      </rPr>
      <t>2</t>
    </r>
    <r>
      <rPr>
        <sz val="10"/>
        <color indexed="8"/>
        <rFont val="Arial Narrow"/>
        <family val="2"/>
        <charset val="1"/>
      </rPr>
      <t>.</t>
    </r>
  </si>
  <si>
    <r>
      <rPr>
        <sz val="10"/>
        <color indexed="8"/>
        <rFont val="Arial Narrow"/>
        <family val="2"/>
        <charset val="1"/>
      </rPr>
      <t>m</t>
    </r>
    <r>
      <rPr>
        <vertAlign val="superscript"/>
        <sz val="10"/>
        <color indexed="8"/>
        <rFont val="Arial Narrow"/>
        <family val="2"/>
        <charset val="1"/>
      </rPr>
      <t>2</t>
    </r>
  </si>
  <si>
    <r>
      <rPr>
        <b/>
        <sz val="10"/>
        <color indexed="8"/>
        <rFont val="Arial Narrow"/>
        <family val="2"/>
        <charset val="1"/>
      </rPr>
      <t>Izdelava</t>
    </r>
    <r>
      <rPr>
        <sz val="10"/>
        <color indexed="8"/>
        <rFont val="Arial Narrow"/>
        <family val="2"/>
        <charset val="1"/>
      </rPr>
      <t xml:space="preserve"> vseh vrst </t>
    </r>
    <r>
      <rPr>
        <b/>
        <sz val="10"/>
        <color indexed="8"/>
        <rFont val="Arial Narrow"/>
        <family val="2"/>
        <charset val="1"/>
      </rPr>
      <t>betonskega tlaka</t>
    </r>
    <r>
      <rPr>
        <sz val="10"/>
        <color indexed="8"/>
        <rFont val="Arial Narrow"/>
        <family val="2"/>
        <charset val="1"/>
      </rPr>
      <t xml:space="preserve"> ali obrobe v stavbah v debelini 10 cm. Vključeni so vsi stroški izvedbe.
Obračun za </t>
    </r>
    <r>
      <rPr>
        <b/>
        <sz val="10"/>
        <color indexed="8"/>
        <rFont val="Arial Narrow"/>
        <family val="2"/>
        <charset val="1"/>
      </rPr>
      <t>1 m</t>
    </r>
    <r>
      <rPr>
        <b/>
        <vertAlign val="superscript"/>
        <sz val="10"/>
        <color indexed="8"/>
        <rFont val="Arial Narrow"/>
        <family val="2"/>
        <charset val="1"/>
      </rPr>
      <t>2</t>
    </r>
    <r>
      <rPr>
        <sz val="10"/>
        <color indexed="8"/>
        <rFont val="Arial Narrow"/>
        <family val="2"/>
        <charset val="1"/>
      </rPr>
      <t>.</t>
    </r>
  </si>
  <si>
    <r>
      <rPr>
        <b/>
        <sz val="10"/>
        <color indexed="8"/>
        <rFont val="Arial Narrow"/>
        <family val="2"/>
        <charset val="1"/>
      </rPr>
      <t>Izdelava preboja</t>
    </r>
    <r>
      <rPr>
        <sz val="10"/>
        <color indexed="8"/>
        <rFont val="Arial Narrow"/>
        <family val="2"/>
        <charset val="1"/>
      </rPr>
      <t xml:space="preserve"> skozi temelj ali zunanjo steno objekta za cev PE 63 in sanacija površin okoli preboja ter sanacija hidro in termo izolacije.
Obračun za </t>
    </r>
    <r>
      <rPr>
        <b/>
        <sz val="10"/>
        <color indexed="8"/>
        <rFont val="Arial Narrow"/>
        <family val="2"/>
        <charset val="1"/>
      </rPr>
      <t>1 kos</t>
    </r>
    <r>
      <rPr>
        <sz val="10"/>
        <color indexed="8"/>
        <rFont val="Arial Narrow"/>
        <family val="2"/>
        <charset val="1"/>
      </rPr>
      <t>.</t>
    </r>
  </si>
  <si>
    <r>
      <rPr>
        <b/>
        <sz val="10"/>
        <color indexed="8"/>
        <rFont val="Arial Narrow"/>
        <family val="2"/>
        <charset val="1"/>
      </rPr>
      <t>Rušenje</t>
    </r>
    <r>
      <rPr>
        <sz val="10"/>
        <color indexed="8"/>
        <rFont val="Arial Narrow"/>
        <family val="2"/>
        <charset val="1"/>
      </rPr>
      <t xml:space="preserve"> betonskih robnikov </t>
    </r>
    <r>
      <rPr>
        <b/>
        <sz val="10"/>
        <color indexed="8"/>
        <rFont val="Arial Narrow"/>
        <family val="2"/>
        <charset val="1"/>
      </rPr>
      <t>15/25/100</t>
    </r>
    <r>
      <rPr>
        <sz val="10"/>
        <color indexed="8"/>
        <rFont val="Arial Narrow"/>
        <family val="2"/>
        <charset val="1"/>
      </rPr>
      <t xml:space="preserve"> z nakladanjem na kamion in odvozom na stalno lastno deponijo, vključno z manipulativnimi stroški in stroški deponije. Dobava in vgradnja novih betonskih robnikov </t>
    </r>
    <r>
      <rPr>
        <b/>
        <sz val="10"/>
        <color indexed="8"/>
        <rFont val="Arial Narrow"/>
        <family val="2"/>
        <charset val="1"/>
      </rPr>
      <t>15/25/100</t>
    </r>
    <r>
      <rPr>
        <sz val="10"/>
        <color indexed="8"/>
        <rFont val="Arial Narrow"/>
        <family val="2"/>
        <charset val="1"/>
      </rPr>
      <t xml:space="preserve"> ter postavitev v beton </t>
    </r>
    <r>
      <rPr>
        <b/>
        <sz val="10"/>
        <color indexed="8"/>
        <rFont val="Arial Narrow"/>
        <family val="2"/>
        <charset val="1"/>
      </rPr>
      <t>C16/20</t>
    </r>
    <r>
      <rPr>
        <sz val="10"/>
        <color indexed="8"/>
        <rFont val="Arial Narrow"/>
        <family val="2"/>
        <charset val="1"/>
      </rPr>
      <t xml:space="preserve"> s porabo 0,15 m3/m' in zalivanje stikov s cementno malto.
Obračun za </t>
    </r>
    <r>
      <rPr>
        <b/>
        <sz val="10"/>
        <color indexed="8"/>
        <rFont val="Arial Narrow"/>
        <family val="2"/>
        <charset val="1"/>
      </rPr>
      <t>m'</t>
    </r>
    <r>
      <rPr>
        <sz val="10"/>
        <color indexed="8"/>
        <rFont val="Arial Narrow"/>
        <family val="2"/>
        <charset val="1"/>
      </rPr>
      <t>.</t>
    </r>
  </si>
  <si>
    <r>
      <rPr>
        <b/>
        <sz val="10"/>
        <color indexed="8"/>
        <rFont val="Arial Narrow"/>
        <family val="2"/>
        <charset val="1"/>
      </rPr>
      <t>Rušenje</t>
    </r>
    <r>
      <rPr>
        <sz val="10"/>
        <color indexed="8"/>
        <rFont val="Arial Narrow"/>
        <family val="2"/>
        <charset val="1"/>
      </rPr>
      <t xml:space="preserve"> betonskih robnikov </t>
    </r>
    <r>
      <rPr>
        <b/>
        <sz val="10"/>
        <color indexed="8"/>
        <rFont val="Arial Narrow"/>
        <family val="2"/>
        <charset val="1"/>
      </rPr>
      <t>5/15/100</t>
    </r>
    <r>
      <rPr>
        <sz val="10"/>
        <color indexed="8"/>
        <rFont val="Arial Narrow"/>
        <family val="2"/>
        <charset val="1"/>
      </rPr>
      <t xml:space="preserve"> z nakladanjem na kamion in odvozom na stalno lastno deponijo, vključno z manipulativnimi stroški in stroški deponije. Dobava in vgradnja novih betonskih robnikov </t>
    </r>
    <r>
      <rPr>
        <b/>
        <sz val="10"/>
        <color indexed="8"/>
        <rFont val="Arial Narrow"/>
        <family val="2"/>
        <charset val="1"/>
      </rPr>
      <t>5/15/100</t>
    </r>
    <r>
      <rPr>
        <sz val="10"/>
        <color indexed="8"/>
        <rFont val="Arial Narrow"/>
        <family val="2"/>
        <charset val="1"/>
      </rPr>
      <t xml:space="preserve"> ter postavitev v beton </t>
    </r>
    <r>
      <rPr>
        <b/>
        <sz val="10"/>
        <color indexed="8"/>
        <rFont val="Arial Narrow"/>
        <family val="2"/>
        <charset val="1"/>
      </rPr>
      <t>C16/20</t>
    </r>
    <r>
      <rPr>
        <sz val="10"/>
        <color indexed="8"/>
        <rFont val="Arial Narrow"/>
        <family val="2"/>
        <charset val="1"/>
      </rPr>
      <t xml:space="preserve"> s porabo 0,15 m3/m' in zalivanje stikov s cementno malto.
Obračun za </t>
    </r>
    <r>
      <rPr>
        <b/>
        <sz val="10"/>
        <color indexed="8"/>
        <rFont val="Arial Narrow"/>
        <family val="2"/>
        <charset val="1"/>
      </rPr>
      <t>m'</t>
    </r>
    <r>
      <rPr>
        <sz val="10"/>
        <color indexed="8"/>
        <rFont val="Arial Narrow"/>
        <family val="2"/>
        <charset val="1"/>
      </rPr>
      <t>.</t>
    </r>
  </si>
  <si>
    <r>
      <rPr>
        <b/>
        <sz val="10"/>
        <color indexed="8"/>
        <rFont val="Arial Narrow"/>
        <family val="2"/>
        <charset val="1"/>
      </rPr>
      <t>Odstranitev</t>
    </r>
    <r>
      <rPr>
        <sz val="10"/>
        <color indexed="8"/>
        <rFont val="Arial Narrow"/>
        <family val="2"/>
        <charset val="1"/>
      </rPr>
      <t xml:space="preserve"> roba </t>
    </r>
    <r>
      <rPr>
        <b/>
        <sz val="10"/>
        <color indexed="8"/>
        <rFont val="Arial Narrow"/>
        <family val="2"/>
        <charset val="1"/>
      </rPr>
      <t>granitnih kock</t>
    </r>
    <r>
      <rPr>
        <sz val="10"/>
        <color indexed="8"/>
        <rFont val="Arial Narrow"/>
        <family val="2"/>
        <charset val="1"/>
      </rPr>
      <t xml:space="preserve"> in </t>
    </r>
    <r>
      <rPr>
        <b/>
        <sz val="10"/>
        <color indexed="8"/>
        <rFont val="Arial Narrow"/>
        <family val="2"/>
        <charset val="1"/>
      </rPr>
      <t>vzpostavitev v prvotno stanje</t>
    </r>
    <r>
      <rPr>
        <sz val="10"/>
        <color indexed="8"/>
        <rFont val="Arial Narrow"/>
        <family val="2"/>
        <charset val="1"/>
      </rPr>
      <t xml:space="preserve"> ob zaključku gradbenih del. Postavka vključuje dobavo in polaganje manjkajočih in ohranjenih granitnih kock, vključno s potrebnim materialom in delom.
Obračun za </t>
    </r>
    <r>
      <rPr>
        <b/>
        <sz val="10"/>
        <color indexed="8"/>
        <rFont val="Arial Narrow"/>
        <family val="2"/>
        <charset val="1"/>
      </rPr>
      <t>1 m'</t>
    </r>
    <r>
      <rPr>
        <sz val="10"/>
        <color indexed="8"/>
        <rFont val="Arial Narrow"/>
        <family val="2"/>
        <charset val="1"/>
      </rPr>
      <t>.</t>
    </r>
  </si>
  <si>
    <r>
      <rPr>
        <b/>
        <sz val="10"/>
        <color indexed="8"/>
        <rFont val="Arial Narrow"/>
        <family val="2"/>
        <charset val="1"/>
      </rPr>
      <t xml:space="preserve">Izdelava geodetskega posnetka </t>
    </r>
    <r>
      <rPr>
        <sz val="10"/>
        <color indexed="8"/>
        <rFont val="Arial Narrow"/>
        <family val="2"/>
        <charset val="1"/>
      </rPr>
      <t xml:space="preserve">vodov od navrtalnega zasuna do objekta in vris cevi z jaški v kataster. En izvod posnetka v Gauss-Krugerjevem sistemu oziroma drugem veljavnem sistemu se odda v elektronski obliki. Izdelava geodetskega načrta po zahtevi upravljalca vodovoda in veljavni gradbeni zakonodaji.
Obračun za </t>
    </r>
    <r>
      <rPr>
        <b/>
        <sz val="10"/>
        <color indexed="8"/>
        <rFont val="Arial Narrow"/>
        <family val="2"/>
        <charset val="1"/>
      </rPr>
      <t>1 m'</t>
    </r>
    <r>
      <rPr>
        <sz val="10"/>
        <color indexed="8"/>
        <rFont val="Arial Narrow"/>
        <family val="2"/>
        <charset val="1"/>
      </rPr>
      <t xml:space="preserve"> dolžine hišnega priključka.</t>
    </r>
  </si>
  <si>
    <r>
      <rPr>
        <b/>
        <sz val="10"/>
        <color indexed="8"/>
        <rFont val="Arial Narrow"/>
        <family val="2"/>
        <charset val="1"/>
      </rPr>
      <t>Ostala dodatna in nepredvidena dela</t>
    </r>
    <r>
      <rPr>
        <sz val="10"/>
        <color indexed="8"/>
        <rFont val="Arial Narrow"/>
        <family val="2"/>
        <charset val="1"/>
      </rPr>
      <t>. Obračun stroškov po dejanskih stroških porabe časa in materiala po vpisu v gradbeni dnevnik. Stroški so ocenjeni na 1</t>
    </r>
    <r>
      <rPr>
        <b/>
        <sz val="10"/>
        <color indexed="8"/>
        <rFont val="Arial Narrow"/>
        <family val="2"/>
        <charset val="1"/>
      </rPr>
      <t>0 %</t>
    </r>
    <r>
      <rPr>
        <sz val="10"/>
        <color indexed="8"/>
        <rFont val="Arial Narrow"/>
        <family val="2"/>
        <charset val="1"/>
      </rPr>
      <t xml:space="preserve"> vrednosti zemeljskih del.</t>
    </r>
  </si>
  <si>
    <t>ZEMELJSKA DELA HIŠNI PRIKLJUČKI</t>
  </si>
  <si>
    <r>
      <rPr>
        <sz val="10"/>
        <color indexed="8"/>
        <rFont val="Arial Narrow"/>
        <family val="2"/>
        <charset val="1"/>
      </rPr>
      <t xml:space="preserve">Prenos, spuščanje in montaža vodovodne cevi </t>
    </r>
    <r>
      <rPr>
        <b/>
        <sz val="10"/>
        <color indexed="8"/>
        <rFont val="Arial Narrow"/>
        <family val="2"/>
        <charset val="1"/>
      </rPr>
      <t>PE 100 d 32x3 mm v zaščitno cev PE 80 d 63</t>
    </r>
    <r>
      <rPr>
        <sz val="10"/>
        <color indexed="8"/>
        <rFont val="Arial Narrow"/>
        <family val="2"/>
        <charset val="1"/>
      </rPr>
      <t xml:space="preserve"> s tesnilnimi zamaški, vključno s prevezavo na ločno spojko pri zasunu in armaturo v merilnem mestu, kjer se obnavlja celotna trasa.
Obračun za </t>
    </r>
    <r>
      <rPr>
        <b/>
        <sz val="10"/>
        <color indexed="8"/>
        <rFont val="Arial Narrow"/>
        <family val="2"/>
        <charset val="1"/>
      </rPr>
      <t>1 m'</t>
    </r>
    <r>
      <rPr>
        <sz val="10"/>
        <color indexed="8"/>
        <rFont val="Arial Narrow"/>
        <family val="2"/>
        <charset val="1"/>
      </rPr>
      <t>.</t>
    </r>
  </si>
  <si>
    <t>Prenos, spuščanje in montaža vodovodne cevi PE 100 d 63 na peščeno posteljico po navodilih projektanta in izvajalca.
Obračun za 1 m'.(pri javnem vodovodu)</t>
  </si>
  <si>
    <r>
      <rPr>
        <sz val="10"/>
        <color indexed="8"/>
        <rFont val="Arial Narrow"/>
        <family val="2"/>
        <charset val="1"/>
      </rPr>
      <t xml:space="preserve">Montaža univerzalnega navrtalnega zasuna za cevovod </t>
    </r>
    <r>
      <rPr>
        <b/>
        <sz val="10"/>
        <color indexed="8"/>
        <rFont val="Arial Narrow"/>
        <family val="2"/>
        <charset val="1"/>
      </rPr>
      <t>NL DN 100</t>
    </r>
    <r>
      <rPr>
        <sz val="10"/>
        <color indexed="8"/>
        <rFont val="Arial Narrow"/>
        <family val="2"/>
        <charset val="1"/>
      </rPr>
      <t xml:space="preserve"> z montažo vgradne garniture in cestne kape z betonsko podložko, vključno z vrtljivim kosom ISO fiting </t>
    </r>
    <r>
      <rPr>
        <b/>
        <sz val="10"/>
        <color indexed="8"/>
        <rFont val="Arial Narrow"/>
        <family val="2"/>
        <charset val="1"/>
      </rPr>
      <t>fi 6/4"/1"</t>
    </r>
    <r>
      <rPr>
        <sz val="10"/>
        <color indexed="8"/>
        <rFont val="Arial Narrow"/>
        <family val="2"/>
        <charset val="1"/>
      </rPr>
      <t xml:space="preserve"> in prehodno ločno spojko </t>
    </r>
    <r>
      <rPr>
        <b/>
        <sz val="10"/>
        <color indexed="8"/>
        <rFont val="Arial Narrow"/>
        <family val="2"/>
        <charset val="1"/>
      </rPr>
      <t>d 32</t>
    </r>
    <r>
      <rPr>
        <sz val="10"/>
        <color indexed="8"/>
        <rFont val="Arial Narrow"/>
        <family val="2"/>
        <charset val="1"/>
      </rPr>
      <t xml:space="preserve"> za PE cev za prevezavo.
Obračun za </t>
    </r>
    <r>
      <rPr>
        <b/>
        <sz val="10"/>
        <color indexed="8"/>
        <rFont val="Arial Narrow"/>
        <family val="2"/>
        <charset val="1"/>
      </rPr>
      <t>1 kos</t>
    </r>
    <r>
      <rPr>
        <sz val="10"/>
        <color indexed="8"/>
        <rFont val="Arial Narrow"/>
        <family val="2"/>
        <charset val="1"/>
      </rPr>
      <t>.</t>
    </r>
  </si>
  <si>
    <r>
      <rPr>
        <sz val="10"/>
        <color indexed="8"/>
        <rFont val="Arial Narrow"/>
        <family val="2"/>
        <charset val="1"/>
      </rPr>
      <t xml:space="preserve">Montaža univerzalnega navrtalnega zasuna za cevovod </t>
    </r>
    <r>
      <rPr>
        <b/>
        <sz val="10"/>
        <color indexed="8"/>
        <rFont val="Arial Narrow"/>
        <family val="2"/>
        <charset val="1"/>
      </rPr>
      <t>NL DN 80</t>
    </r>
    <r>
      <rPr>
        <sz val="10"/>
        <color indexed="8"/>
        <rFont val="Arial Narrow"/>
        <family val="2"/>
        <charset val="1"/>
      </rPr>
      <t xml:space="preserve"> z montažo vgradne garniture in cestne kape z betonsko podložko, vključno z vrtljivim kosom ISO fiting </t>
    </r>
    <r>
      <rPr>
        <b/>
        <sz val="10"/>
        <color indexed="8"/>
        <rFont val="Arial Narrow"/>
        <family val="2"/>
        <charset val="1"/>
      </rPr>
      <t>fi 6/4"/1"</t>
    </r>
    <r>
      <rPr>
        <sz val="10"/>
        <color indexed="8"/>
        <rFont val="Arial Narrow"/>
        <family val="2"/>
        <charset val="1"/>
      </rPr>
      <t xml:space="preserve"> in prehodno ločno spojko </t>
    </r>
    <r>
      <rPr>
        <b/>
        <sz val="10"/>
        <color indexed="8"/>
        <rFont val="Arial Narrow"/>
        <family val="2"/>
        <charset val="1"/>
      </rPr>
      <t>d 32</t>
    </r>
    <r>
      <rPr>
        <sz val="10"/>
        <color indexed="8"/>
        <rFont val="Arial Narrow"/>
        <family val="2"/>
        <charset val="1"/>
      </rPr>
      <t xml:space="preserve"> za PE cev za prevezavo.
Obračun za </t>
    </r>
    <r>
      <rPr>
        <b/>
        <sz val="10"/>
        <color indexed="8"/>
        <rFont val="Arial Narrow"/>
        <family val="2"/>
        <charset val="1"/>
      </rPr>
      <t>1 kos</t>
    </r>
    <r>
      <rPr>
        <sz val="10"/>
        <color indexed="8"/>
        <rFont val="Arial Narrow"/>
        <family val="2"/>
        <charset val="1"/>
      </rPr>
      <t>.</t>
    </r>
  </si>
  <si>
    <r>
      <rPr>
        <b/>
        <sz val="10"/>
        <color indexed="8"/>
        <rFont val="Arial Narrow"/>
        <family val="2"/>
        <charset val="1"/>
      </rPr>
      <t>Demontaža stare in vgradnja nove</t>
    </r>
    <r>
      <rPr>
        <sz val="10"/>
        <color indexed="8"/>
        <rFont val="Arial Narrow"/>
        <family val="2"/>
        <charset val="1"/>
      </rPr>
      <t xml:space="preserve"> garniture in cestne kape z betonsko podložko.
Obračun za </t>
    </r>
    <r>
      <rPr>
        <b/>
        <sz val="10"/>
        <color indexed="8"/>
        <rFont val="Arial Narrow"/>
        <family val="2"/>
        <charset val="1"/>
      </rPr>
      <t>1 kos</t>
    </r>
    <r>
      <rPr>
        <sz val="10"/>
        <color indexed="8"/>
        <rFont val="Arial Narrow"/>
        <family val="2"/>
        <charset val="1"/>
      </rPr>
      <t>.</t>
    </r>
  </si>
  <si>
    <t xml:space="preserve">kos </t>
  </si>
  <si>
    <r>
      <rPr>
        <b/>
        <sz val="10"/>
        <color indexed="8"/>
        <rFont val="Arial Narrow"/>
        <family val="2"/>
        <charset val="1"/>
      </rPr>
      <t>Demontaža</t>
    </r>
    <r>
      <rPr>
        <sz val="10"/>
        <color indexed="8"/>
        <rFont val="Arial Narrow"/>
        <family val="2"/>
        <charset val="1"/>
      </rPr>
      <t xml:space="preserve"> obstoječih spojnih kosov, krogelnih pip fi 1", krogelnih pip z izpustom fi 1" in prehodnih spojk PE d 32 v starem vodomernem mestu ter </t>
    </r>
    <r>
      <rPr>
        <b/>
        <sz val="10"/>
        <color indexed="8"/>
        <rFont val="Arial Narrow"/>
        <family val="2"/>
        <charset val="1"/>
      </rPr>
      <t>montaža vodomera v nov vodomerni jašek</t>
    </r>
    <r>
      <rPr>
        <sz val="10"/>
        <color indexed="8"/>
        <rFont val="Arial Narrow"/>
        <family val="2"/>
        <charset val="1"/>
      </rPr>
      <t xml:space="preserve">. Postavka vključuje tudi dobavo in montažo novih spojnih kosov in cevi za povezavo v starem jašku ter </t>
    </r>
    <r>
      <rPr>
        <b/>
        <sz val="10"/>
        <color indexed="8"/>
        <rFont val="Arial Narrow"/>
        <family val="2"/>
        <charset val="1"/>
      </rPr>
      <t>blindiranje</t>
    </r>
    <r>
      <rPr>
        <sz val="10"/>
        <color indexed="8"/>
        <rFont val="Arial Narrow"/>
        <family val="2"/>
        <charset val="1"/>
      </rPr>
      <t xml:space="preserve"> starega priključka.
Obračun za </t>
    </r>
    <r>
      <rPr>
        <b/>
        <sz val="10"/>
        <color indexed="8"/>
        <rFont val="Arial Narrow"/>
        <family val="2"/>
        <charset val="1"/>
      </rPr>
      <t>1 kos</t>
    </r>
    <r>
      <rPr>
        <sz val="10"/>
        <color indexed="8"/>
        <rFont val="Arial Narrow"/>
        <family val="2"/>
        <charset val="1"/>
      </rPr>
      <t>.</t>
    </r>
  </si>
  <si>
    <r>
      <rPr>
        <sz val="10"/>
        <color indexed="8"/>
        <rFont val="Arial Narrow"/>
        <family val="2"/>
        <charset val="1"/>
      </rPr>
      <t xml:space="preserve">Dobava in montaža </t>
    </r>
    <r>
      <rPr>
        <b/>
        <sz val="10"/>
        <color indexed="8"/>
        <rFont val="Arial Narrow"/>
        <family val="2"/>
        <charset val="1"/>
      </rPr>
      <t>nadomestne povezave cevi (pocinkana izolirana cev 3/4")</t>
    </r>
    <r>
      <rPr>
        <sz val="10"/>
        <color indexed="8"/>
        <rFont val="Arial Narrow"/>
        <family val="2"/>
        <charset val="1"/>
      </rPr>
      <t xml:space="preserve"> ter vzpostavitev prvotnega stanja po prevezavi cevi. Cena zajema dobavo, izdelavo, vse potrebne fazonske kose, toplotno izolacijo, prevrtanje skozi notranje zidove, pritrjevanje in delovne odre.
Obračun za </t>
    </r>
    <r>
      <rPr>
        <b/>
        <sz val="10"/>
        <color indexed="8"/>
        <rFont val="Arial Narrow"/>
        <family val="2"/>
        <charset val="1"/>
      </rPr>
      <t>1 m'</t>
    </r>
    <r>
      <rPr>
        <sz val="10"/>
        <color indexed="8"/>
        <rFont val="Arial Narrow"/>
        <family val="2"/>
        <charset val="1"/>
      </rPr>
      <t>.</t>
    </r>
  </si>
  <si>
    <r>
      <rPr>
        <sz val="10"/>
        <color indexed="8"/>
        <rFont val="Arial Narrow"/>
        <family val="2"/>
        <charset val="1"/>
      </rPr>
      <t xml:space="preserve">Dobava in montaža </t>
    </r>
    <r>
      <rPr>
        <b/>
        <sz val="10"/>
        <color indexed="8"/>
        <rFont val="Arial Narrow"/>
        <family val="2"/>
        <charset val="1"/>
      </rPr>
      <t>nadomestne povezave cevi (izolirana alumplast cev 3/4")</t>
    </r>
    <r>
      <rPr>
        <sz val="10"/>
        <color indexed="8"/>
        <rFont val="Arial Narrow"/>
        <family val="2"/>
        <charset val="1"/>
      </rPr>
      <t xml:space="preserve"> ter vzpostavitev prvotnega stanja po prevezavi. Cena zajema dobavo, izdelavo, vse potrebne fazonske kose, toplotno izolacijo, prevrtanje skozi notranje zidove, pritrjevanje in delovne odre.
Obračun za </t>
    </r>
    <r>
      <rPr>
        <b/>
        <sz val="10"/>
        <color indexed="8"/>
        <rFont val="Arial Narrow"/>
        <family val="2"/>
        <charset val="1"/>
      </rPr>
      <t>1 m'</t>
    </r>
    <r>
      <rPr>
        <sz val="10"/>
        <color indexed="8"/>
        <rFont val="Arial Narrow"/>
        <family val="2"/>
        <charset val="1"/>
      </rPr>
      <t>.</t>
    </r>
  </si>
  <si>
    <r>
      <rPr>
        <sz val="10"/>
        <color indexed="8"/>
        <rFont val="Arial Narrow"/>
        <family val="2"/>
        <charset val="1"/>
      </rPr>
      <t xml:space="preserve">Dobava in vgradnja </t>
    </r>
    <r>
      <rPr>
        <b/>
        <sz val="10"/>
        <color indexed="8"/>
        <rFont val="Arial Narrow"/>
        <family val="2"/>
        <charset val="1"/>
      </rPr>
      <t>alumplast cevi 3/4" v obstoječo</t>
    </r>
    <r>
      <rPr>
        <sz val="10"/>
        <color indexed="8"/>
        <rFont val="Arial Narrow"/>
        <family val="2"/>
        <charset val="1"/>
      </rPr>
      <t xml:space="preserve"> PE cev kot zaščitno, vključno z vsemi spoji in navezavo.
Obračun za </t>
    </r>
    <r>
      <rPr>
        <b/>
        <sz val="10"/>
        <color indexed="8"/>
        <rFont val="Arial Narrow"/>
        <family val="2"/>
        <charset val="1"/>
      </rPr>
      <t>1 m'</t>
    </r>
    <r>
      <rPr>
        <sz val="10"/>
        <color indexed="8"/>
        <rFont val="Arial Narrow"/>
        <family val="2"/>
        <charset val="1"/>
      </rPr>
      <t>.</t>
    </r>
  </si>
  <si>
    <r>
      <rPr>
        <sz val="10"/>
        <color indexed="8"/>
        <rFont val="Arial Narrow"/>
        <family val="2"/>
        <charset val="1"/>
      </rPr>
      <t xml:space="preserve">Montaža tipskega </t>
    </r>
    <r>
      <rPr>
        <b/>
        <sz val="10"/>
        <color indexed="8"/>
        <rFont val="Arial Narrow"/>
        <family val="2"/>
        <charset val="1"/>
      </rPr>
      <t>PEHD zunanjega termo jaška DN 500</t>
    </r>
    <r>
      <rPr>
        <sz val="10"/>
        <color indexed="8"/>
        <rFont val="Arial Narrow"/>
        <family val="2"/>
        <charset val="1"/>
      </rPr>
      <t xml:space="preserve">,     h = 100 cm, </t>
    </r>
    <r>
      <rPr>
        <b/>
        <sz val="10"/>
        <color indexed="8"/>
        <rFont val="Arial Narrow"/>
        <family val="2"/>
        <charset val="1"/>
      </rPr>
      <t>po detajlu iz projekta</t>
    </r>
    <r>
      <rPr>
        <sz val="10"/>
        <color indexed="8"/>
        <rFont val="Arial Narrow"/>
        <family val="2"/>
        <charset val="1"/>
      </rPr>
      <t xml:space="preserve">, vključno z vsemi zemeljskimi in montažnimi deli in potrebnim materialom.
Obračun za </t>
    </r>
    <r>
      <rPr>
        <b/>
        <sz val="10"/>
        <color indexed="8"/>
        <rFont val="Arial Narrow"/>
        <family val="2"/>
        <charset val="1"/>
      </rPr>
      <t>1 kos</t>
    </r>
    <r>
      <rPr>
        <sz val="10"/>
        <color indexed="8"/>
        <rFont val="Arial Narrow"/>
        <family val="2"/>
        <charset val="1"/>
      </rPr>
      <t>.</t>
    </r>
  </si>
  <si>
    <r>
      <rPr>
        <b/>
        <sz val="10"/>
        <color indexed="8"/>
        <rFont val="Arial Narrow"/>
        <family val="2"/>
        <charset val="1"/>
      </rPr>
      <t>Izpiranje</t>
    </r>
    <r>
      <rPr>
        <sz val="10"/>
        <color indexed="8"/>
        <rFont val="Arial Narrow"/>
        <family val="2"/>
        <charset val="1"/>
      </rPr>
      <t xml:space="preserve"> cevi priključkov.
Obračun za </t>
    </r>
    <r>
      <rPr>
        <b/>
        <sz val="10"/>
        <color indexed="8"/>
        <rFont val="Arial Narrow"/>
        <family val="2"/>
        <charset val="1"/>
      </rPr>
      <t>1 m'</t>
    </r>
    <r>
      <rPr>
        <sz val="10"/>
        <color indexed="8"/>
        <rFont val="Arial Narrow"/>
        <family val="2"/>
        <charset val="1"/>
      </rPr>
      <t>.</t>
    </r>
  </si>
  <si>
    <r>
      <rPr>
        <sz val="10"/>
        <color indexed="8"/>
        <rFont val="Arial Narrow"/>
        <family val="2"/>
        <charset val="1"/>
      </rPr>
      <t xml:space="preserve">Nabava in polaganje </t>
    </r>
    <r>
      <rPr>
        <b/>
        <sz val="10"/>
        <color indexed="8"/>
        <rFont val="Arial Narrow"/>
        <family val="2"/>
        <charset val="1"/>
      </rPr>
      <t>signalnega traku</t>
    </r>
    <r>
      <rPr>
        <sz val="10"/>
        <color indexed="8"/>
        <rFont val="Arial Narrow"/>
        <family val="2"/>
        <charset val="1"/>
      </rPr>
      <t xml:space="preserve"> nad cevmi priključkov.
Obračun za </t>
    </r>
    <r>
      <rPr>
        <b/>
        <sz val="10"/>
        <color indexed="8"/>
        <rFont val="Arial Narrow"/>
        <family val="2"/>
        <charset val="1"/>
      </rPr>
      <t>1 m'</t>
    </r>
    <r>
      <rPr>
        <sz val="10"/>
        <color indexed="8"/>
        <rFont val="Arial Narrow"/>
        <family val="2"/>
        <charset val="1"/>
      </rPr>
      <t>.</t>
    </r>
  </si>
  <si>
    <r>
      <rPr>
        <b/>
        <sz val="10"/>
        <color indexed="8"/>
        <rFont val="Arial Narrow"/>
        <family val="2"/>
        <charset val="1"/>
      </rPr>
      <t>Ostala dodatna in nepredvidena dela</t>
    </r>
    <r>
      <rPr>
        <sz val="10"/>
        <color indexed="8"/>
        <rFont val="Arial Narrow"/>
        <family val="2"/>
        <charset val="1"/>
      </rPr>
      <t>. Obračun stroškov po dejanskih stroških porabe časa in materiala po vpisu v gradbeni dnevnik. Stroški so ocenjeni na 1</t>
    </r>
    <r>
      <rPr>
        <b/>
        <sz val="10"/>
        <color indexed="8"/>
        <rFont val="Arial Narrow"/>
        <family val="2"/>
        <charset val="1"/>
      </rPr>
      <t>0 %</t>
    </r>
    <r>
      <rPr>
        <sz val="10"/>
        <color indexed="8"/>
        <rFont val="Arial Narrow"/>
        <family val="2"/>
        <charset val="1"/>
      </rPr>
      <t xml:space="preserve"> vrednosti montažnih del.</t>
    </r>
  </si>
  <si>
    <t>MONTAŽNA DELA HIŠNI PRIKLJUČKI</t>
  </si>
  <si>
    <r>
      <rPr>
        <sz val="10"/>
        <color indexed="8"/>
        <rFont val="Arial Narrow"/>
        <family val="2"/>
        <charset val="1"/>
      </rPr>
      <t xml:space="preserve">Vodovodne cevi </t>
    </r>
    <r>
      <rPr>
        <b/>
        <sz val="10"/>
        <color indexed="8"/>
        <rFont val="Arial Narrow"/>
        <family val="2"/>
        <charset val="1"/>
      </rPr>
      <t>PE d 32x3,0 mm</t>
    </r>
    <r>
      <rPr>
        <sz val="10"/>
        <color indexed="8"/>
        <rFont val="Arial Narrow"/>
        <family val="2"/>
        <charset val="1"/>
      </rPr>
      <t>, 16 barov</t>
    </r>
  </si>
  <si>
    <r>
      <rPr>
        <sz val="10"/>
        <color indexed="8"/>
        <rFont val="Arial Narrow"/>
        <family val="2"/>
        <charset val="1"/>
      </rPr>
      <t xml:space="preserve">Zaščitna cev </t>
    </r>
    <r>
      <rPr>
        <b/>
        <sz val="10"/>
        <color indexed="8"/>
        <rFont val="Arial Narrow"/>
        <family val="2"/>
        <charset val="1"/>
      </rPr>
      <t>PE d 63x5,8 mm</t>
    </r>
    <r>
      <rPr>
        <sz val="10"/>
        <color indexed="8"/>
        <rFont val="Arial Narrow"/>
        <family val="2"/>
        <charset val="1"/>
      </rPr>
      <t>, 8 barov</t>
    </r>
  </si>
  <si>
    <t>NABAVA VODOVODNEGA MATERIALA HP</t>
  </si>
  <si>
    <t>SANACIJA KANALIZACIJE</t>
  </si>
  <si>
    <r>
      <t xml:space="preserve">CEVI: </t>
    </r>
    <r>
      <rPr>
        <sz val="11"/>
        <rFont val="Arial Narrow"/>
        <family val="2"/>
      </rPr>
      <t xml:space="preserve"> SIST EN 545:2011, C40</t>
    </r>
  </si>
  <si>
    <t>MMK 22°, PN 16, DN 100</t>
  </si>
  <si>
    <t>MMK 45°, PN 16, DN 100</t>
  </si>
  <si>
    <t>MMK 11°, PN 16, DN 80</t>
  </si>
  <si>
    <t>MMK 45°, PN 16, DN 80</t>
  </si>
  <si>
    <r>
      <t>Ostala dodatna in nepredvidena dela</t>
    </r>
    <r>
      <rPr>
        <sz val="10"/>
        <rFont val="Arial Narrow"/>
        <family val="2"/>
      </rPr>
      <t>. Obračun stroškov po dejanskih stroških porabe časa in materiala po vpisu v gradbeni dnevnik. Stroški so ocenjeni na 1</t>
    </r>
    <r>
      <rPr>
        <b/>
        <sz val="10"/>
        <rFont val="Arial Narrow"/>
        <family val="2"/>
      </rPr>
      <t>0 %</t>
    </r>
    <r>
      <rPr>
        <sz val="10"/>
        <rFont val="Arial Narrow"/>
        <family val="2"/>
      </rPr>
      <t xml:space="preserve"> vrednosti sanacije kanalizacije.</t>
    </r>
  </si>
  <si>
    <t>A: VODOVOD</t>
  </si>
  <si>
    <r>
      <t xml:space="preserve">Zavarovanje nastavkov za zasune, odzračevalne garniture in hidrante z betonskimi montažnimi podložnimi ploščami, ter namestitev </t>
    </r>
    <r>
      <rPr>
        <b/>
        <sz val="10"/>
        <rFont val="Arial Narrow"/>
        <family val="2"/>
      </rPr>
      <t xml:space="preserve">novih </t>
    </r>
    <r>
      <rPr>
        <sz val="10"/>
        <rFont val="Arial Narrow"/>
        <family val="2"/>
      </rPr>
      <t>cestnih kap na končno niveleto terena ali cestišča. Obračun za 1 kos.</t>
    </r>
  </si>
  <si>
    <r>
      <t xml:space="preserve">Križanje projektiranega vodovoda s priključki z ostalimi komunalnimi vodi brez zaščitne cevi. Vmesni prostor se zapolni s peščenim materialom na dolžini 2 m. Izkop na mestu križanja se izvaja ročno pod nadzorom upravljalca komunalnega voda. </t>
    </r>
    <r>
      <rPr>
        <b/>
        <sz val="10"/>
        <rFont val="Arial Narrow"/>
        <family val="2"/>
      </rPr>
      <t xml:space="preserve">Tudi vzdolžno varovanje komunalnega  voda pri vzporednem poteku. </t>
    </r>
    <r>
      <rPr>
        <sz val="10"/>
        <rFont val="Arial Narrow"/>
        <family val="2"/>
      </rPr>
      <t>Obračun za 1 križanje.</t>
    </r>
  </si>
  <si>
    <t>2.0 RUŠITEV CESTIŠČA</t>
  </si>
  <si>
    <t>3.0 MONTAŽNA DELA</t>
  </si>
  <si>
    <t>4.0 NABAVA MATERIALA</t>
  </si>
  <si>
    <t>2.0</t>
  </si>
  <si>
    <t>Odrez asfaltnega cestišča debeline do 15 cm, širine 2,5 m, pod strokovnim nadzorom upravljalca ceste.</t>
  </si>
  <si>
    <t xml:space="preserve">Rušenje asfaltnega cestišča debeline do 15 cm v potrebni širini, z zarezom, nakladanjem, razkladanjem ter odvozom na trajno gradbeno deponijo s plačilom deponije pod strokovnim nadzorom upravljalca ceste. </t>
  </si>
  <si>
    <r>
      <rPr>
        <b/>
        <sz val="10"/>
        <color indexed="8"/>
        <rFont val="Arial Narrow"/>
        <family val="2"/>
        <charset val="1"/>
      </rPr>
      <t xml:space="preserve">Rezkanje asfalta </t>
    </r>
    <r>
      <rPr>
        <sz val="10"/>
        <color indexed="8"/>
        <rFont val="Arial Narrow"/>
        <family val="2"/>
        <charset val="1"/>
      </rPr>
      <t xml:space="preserve">v debelini </t>
    </r>
    <r>
      <rPr>
        <b/>
        <sz val="10"/>
        <color indexed="8"/>
        <rFont val="Arial Narrow"/>
        <family val="2"/>
        <charset val="1"/>
      </rPr>
      <t xml:space="preserve">3 - 5 cm </t>
    </r>
    <r>
      <rPr>
        <sz val="10"/>
        <color indexed="8"/>
        <rFont val="Arial Narrow"/>
        <family val="2"/>
        <charset val="1"/>
      </rPr>
      <t xml:space="preserve">na robovih že odrezanega asfalta v </t>
    </r>
    <r>
      <rPr>
        <b/>
        <sz val="10"/>
        <color indexed="8"/>
        <rFont val="Arial Narrow"/>
        <family val="2"/>
        <charset val="1"/>
      </rPr>
      <t xml:space="preserve">širini 0,20 do 0,50 m </t>
    </r>
    <r>
      <rPr>
        <sz val="10"/>
        <color indexed="8"/>
        <rFont val="Arial Narrow"/>
        <family val="2"/>
        <charset val="1"/>
      </rPr>
      <t xml:space="preserve">in odvozom na trajno lastno deponijo, vključno s stroški deponije. 
Obračun za </t>
    </r>
    <r>
      <rPr>
        <b/>
        <sz val="10"/>
        <color indexed="8"/>
        <rFont val="Arial Narrow"/>
        <family val="2"/>
        <charset val="1"/>
      </rPr>
      <t>1 m</t>
    </r>
    <r>
      <rPr>
        <b/>
        <vertAlign val="superscript"/>
        <sz val="10"/>
        <color indexed="8"/>
        <rFont val="Arial Narrow"/>
        <family val="2"/>
        <charset val="1"/>
      </rPr>
      <t>2</t>
    </r>
    <r>
      <rPr>
        <sz val="10"/>
        <color indexed="8"/>
        <rFont val="Arial Narrow"/>
        <family val="2"/>
        <charset val="1"/>
      </rPr>
      <t>.</t>
    </r>
  </si>
  <si>
    <t>Rušenje betonskih robnikov z nakladanjem na kamion in odvozom na stalno lastno deponijo, vključno z manipulativnimi stroški in stroški deponije. Dobava in vgradnja novih betonskih robnikov 15/25/100, 15/25/25, 15/25/33 ter postavitev v beton C16/20 s porabo 0,15 m3/m' in zalivanje stikov s cementno malto.
Obračun za m'.</t>
  </si>
  <si>
    <t>Asfaltiranje cestišča z nosilnim slojem AC 22 base B 70/100 A4 v debelini 6 cm. Izvedba po zahtevi upravljalca ceste in dovoljenja za poseg v cestišče. Cena zajema material, delo, brizg z emulzijo in premaz vseh stikov z dilaplastom.
Obračun za 1 m2.</t>
  </si>
  <si>
    <t>Asfaltiranje cestišča z obrabno-zapornim slojem AC 8 surf B 70/100 A4 v debelini 3 cm. Izvedba po zahtevi upravljalca ceste in dovoljenja za poseg v cestišče. Cena zajema material, delo, brizg z emulzijo in premaz vseh stikov z dilaplastom.
Obračun za 1 m2.</t>
  </si>
  <si>
    <r>
      <rPr>
        <b/>
        <sz val="10"/>
        <color indexed="8"/>
        <rFont val="Arial Narrow"/>
        <family val="2"/>
        <charset val="1"/>
      </rPr>
      <t>Asfaltiranje</t>
    </r>
    <r>
      <rPr>
        <sz val="10"/>
        <color indexed="8"/>
        <rFont val="Arial Narrow"/>
        <family val="2"/>
        <charset val="1"/>
      </rPr>
      <t xml:space="preserve"> pločnika z asfaltom </t>
    </r>
    <r>
      <rPr>
        <b/>
        <sz val="10"/>
        <color indexed="8"/>
        <rFont val="Arial Narrow"/>
        <family val="2"/>
        <charset val="1"/>
      </rPr>
      <t>AC 8 surf B 70/100 A4</t>
    </r>
    <r>
      <rPr>
        <sz val="10"/>
        <color indexed="8"/>
        <rFont val="Arial Narrow"/>
        <family val="2"/>
        <charset val="1"/>
      </rPr>
      <t xml:space="preserve"> v debelini </t>
    </r>
    <r>
      <rPr>
        <b/>
        <sz val="10"/>
        <color indexed="8"/>
        <rFont val="Arial Narrow"/>
        <family val="2"/>
        <charset val="1"/>
      </rPr>
      <t>4 cm</t>
    </r>
    <r>
      <rPr>
        <sz val="10"/>
        <color indexed="8"/>
        <rFont val="Arial Narrow"/>
        <family val="2"/>
        <charset val="1"/>
      </rPr>
      <t xml:space="preserve">. Izvedba po zahtevi upravljalca ceste in dovoljenja za poseg v cestišče. Cena zajema material, delo, brizg z emulzijo in premaz vseh stikov z dilaplastom.
Obračun za </t>
    </r>
    <r>
      <rPr>
        <b/>
        <sz val="10"/>
        <color indexed="8"/>
        <rFont val="Arial Narrow"/>
        <family val="2"/>
        <charset val="1"/>
      </rPr>
      <t>1 m</t>
    </r>
    <r>
      <rPr>
        <b/>
        <vertAlign val="superscript"/>
        <sz val="10"/>
        <color indexed="8"/>
        <rFont val="Arial Narrow"/>
        <family val="2"/>
        <charset val="1"/>
      </rPr>
      <t>2</t>
    </r>
    <r>
      <rPr>
        <sz val="10"/>
        <color indexed="8"/>
        <rFont val="Arial Narrow"/>
        <family val="2"/>
        <charset val="1"/>
      </rPr>
      <t>.</t>
    </r>
  </si>
  <si>
    <r>
      <rPr>
        <b/>
        <sz val="10"/>
        <color indexed="8"/>
        <rFont val="Arial Narrow"/>
        <family val="2"/>
      </rPr>
      <t>Odstranitev roba granitnih kock</t>
    </r>
    <r>
      <rPr>
        <sz val="10"/>
        <color indexed="8"/>
        <rFont val="Arial Narrow"/>
        <family val="2"/>
      </rPr>
      <t xml:space="preserve"> in vzpostavitev v prvotno stanje ob zaključku gradbenih del. Postavka vključuje dobavo in polaganje manjkajočih in ohranjenih granitnih kock, vključno s potrebnim materialom in delom.
Obračun za 1 m'.</t>
    </r>
  </si>
  <si>
    <r>
      <rPr>
        <b/>
        <sz val="10"/>
        <rFont val="Arial Narrow"/>
        <family val="2"/>
      </rPr>
      <t>Nabava materiala, transport in izdelava finega planuma zgornjega ustroja</t>
    </r>
    <r>
      <rPr>
        <sz val="10"/>
        <rFont val="Arial Narrow"/>
        <family val="2"/>
        <charset val="1"/>
      </rPr>
      <t xml:space="preserve"> z utrjevanjem na predpisano nosilnost, vključno z dosipom materiala, meritvami nosilnosti- podlaga za asfaltiranje.Obračun za 1 m2</t>
    </r>
  </si>
  <si>
    <r>
      <rPr>
        <b/>
        <sz val="10"/>
        <rFont val="Arial Narrow"/>
        <family val="2"/>
      </rPr>
      <t>Ostala dodatna in nepredvidena dela</t>
    </r>
    <r>
      <rPr>
        <sz val="10"/>
        <rFont val="Arial Narrow"/>
        <family val="2"/>
        <charset val="1"/>
      </rPr>
      <t>. Obračun stroškov po dejanskih stroških porabe časa in materiala po vpisu v gradbeni dnevnik. Ocena stroškov 10 % vrednosti zemeljskih del.</t>
    </r>
  </si>
  <si>
    <t>RUŠITEV CESTIŠČA IN POVRNITEV V PRVOTNO STANJE</t>
  </si>
  <si>
    <t>B: KANALIZACIJA</t>
  </si>
  <si>
    <t>Točkovna sanacija poškodb v cevi DN 900 z vstavitvijo impregniranega vložka iz steklenih vlaken v dolžini cca 1m¹</t>
  </si>
  <si>
    <r>
      <t xml:space="preserve">Sanacija priklopov </t>
    </r>
    <r>
      <rPr>
        <b/>
        <sz val="10"/>
        <rFont val="Arial Narrow"/>
        <family val="2"/>
      </rPr>
      <t>hišnih priključkov in cestnih vpadnikov</t>
    </r>
    <r>
      <rPr>
        <sz val="10"/>
        <rFont val="Arial Narrow"/>
        <family val="2"/>
      </rPr>
      <t xml:space="preserve"> profila DN 160 in DN 200 v kanalu profila  DN 900</t>
    </r>
    <r>
      <rPr>
        <b/>
        <sz val="10"/>
        <rFont val="Arial Narrow"/>
        <family val="2"/>
      </rPr>
      <t xml:space="preserve"> brez</t>
    </r>
    <r>
      <rPr>
        <sz val="10"/>
        <rFont val="Arial Narrow"/>
        <family val="2"/>
      </rPr>
      <t xml:space="preserve"> </t>
    </r>
    <r>
      <rPr>
        <b/>
        <sz val="10"/>
        <rFont val="Arial Narrow"/>
        <family val="2"/>
      </rPr>
      <t>izkopa</t>
    </r>
    <r>
      <rPr>
        <sz val="10"/>
        <rFont val="Arial Narrow"/>
        <family val="2"/>
      </rPr>
      <t xml:space="preserve">. Vključno z dobavo in vgradnjo vsega materiala in delom.
Obračun za </t>
    </r>
    <r>
      <rPr>
        <b/>
        <sz val="10"/>
        <rFont val="Arial Narrow"/>
        <family val="2"/>
      </rPr>
      <t>kos</t>
    </r>
    <r>
      <rPr>
        <sz val="10"/>
        <rFont val="Arial Narrow"/>
        <family val="2"/>
      </rPr>
      <t>.</t>
    </r>
  </si>
  <si>
    <r>
      <t xml:space="preserve">Sanacija priklopov </t>
    </r>
    <r>
      <rPr>
        <b/>
        <sz val="10"/>
        <rFont val="Arial Narrow"/>
        <family val="2"/>
      </rPr>
      <t>hišnih priključkov in cestnih vpadnikov</t>
    </r>
    <r>
      <rPr>
        <sz val="10"/>
        <rFont val="Arial Narrow"/>
        <family val="2"/>
      </rPr>
      <t xml:space="preserve"> profila DN 160 in DN 200 v kanalu profila  DN 900</t>
    </r>
    <r>
      <rPr>
        <b/>
        <sz val="10"/>
        <rFont val="Arial Narrow"/>
        <family val="2"/>
      </rPr>
      <t xml:space="preserve"> z</t>
    </r>
    <r>
      <rPr>
        <sz val="10"/>
        <rFont val="Arial Narrow"/>
        <family val="2"/>
      </rPr>
      <t xml:space="preserve"> </t>
    </r>
    <r>
      <rPr>
        <b/>
        <sz val="10"/>
        <rFont val="Arial Narrow"/>
        <family val="2"/>
      </rPr>
      <t>izkopom</t>
    </r>
    <r>
      <rPr>
        <sz val="10"/>
        <rFont val="Arial Narrow"/>
        <family val="2"/>
      </rPr>
      <t xml:space="preserve">. Vključno z dobavo in vgradnjo vsega materiala in delom.
Obračun za </t>
    </r>
    <r>
      <rPr>
        <b/>
        <sz val="10"/>
        <rFont val="Arial Narrow"/>
        <family val="2"/>
      </rPr>
      <t>kos</t>
    </r>
    <r>
      <rPr>
        <sz val="10"/>
        <rFont val="Arial Narrow"/>
        <family val="2"/>
      </rPr>
      <t>.</t>
    </r>
  </si>
  <si>
    <t>Sanacija točkovnih poškodb, stikov s priključnimi cevmi, razpok v jašku. Vključno z vsem potrebnim materialom in delom. Obračun za kos.</t>
  </si>
  <si>
    <t>Dodatna in nepredvidena dela. Obračun stroškov po dejanski porabi časa in materiala, po vpisu v gradbeni dnevnik. Ocena stroškov 10% od vrednosti montažnih del.</t>
  </si>
  <si>
    <t>Dodatna in nepredvidena dela. Obračun stroškov po dejanski porabi časa in materiala, po vpisu v gradbeni dnevnik. Ocena stroškov 10% od vrednosti materiala</t>
  </si>
  <si>
    <t>Dobava in menjava  kanalskega pokrova dimenzije DN 1000 mm, nosilnosti 400 kN iz sive ali duktilne litine vgrajene v AB venec ustrezne dimenzije, masa pokrova skupaj z okvirjem min. 110 kg, protihrupni vložek iz poliuretana neodstranljivo zlepljen na pokrov. Postavka vključuje vsa potrebna dela (odstranitev starega pokrova, obdelava, dobava in montaža venca in novega pokrova in ustreznega AB razbremenilnega obroča). Obračun za kos.</t>
  </si>
  <si>
    <r>
      <rPr>
        <sz val="10"/>
        <color indexed="8"/>
        <rFont val="Arial Narrow"/>
        <family val="2"/>
        <charset val="1"/>
      </rPr>
      <t xml:space="preserve">Izdelava </t>
    </r>
    <r>
      <rPr>
        <b/>
        <sz val="10"/>
        <color indexed="8"/>
        <rFont val="Arial Narrow"/>
        <family val="2"/>
        <charset val="1"/>
      </rPr>
      <t>varnostnega načrta</t>
    </r>
    <r>
      <rPr>
        <sz val="10"/>
        <color indexed="8"/>
        <rFont val="Arial Narrow"/>
        <family val="2"/>
        <charset val="1"/>
      </rPr>
      <t xml:space="preserve"> za zahtevnejši objekt. V izdelavo so vključeni vsi stroški. Koordinacija VZPD na gradbišču. V ceno je vštet tudi en obisk na gradbišču.
V ponudbi se predpostavi cena 5</t>
    </r>
    <r>
      <rPr>
        <b/>
        <sz val="10"/>
        <color indexed="8"/>
        <rFont val="Arial Narrow"/>
        <family val="2"/>
        <charset val="1"/>
      </rPr>
      <t>00 €</t>
    </r>
    <r>
      <rPr>
        <sz val="10"/>
        <color indexed="8"/>
        <rFont val="Arial Narrow"/>
        <family val="2"/>
        <charset val="1"/>
      </rPr>
      <t>.</t>
    </r>
  </si>
  <si>
    <r>
      <t xml:space="preserve">Izkop vezljive zemljine/zrnate kamnine - 3.-4. kategorije. Brežine se izvajajo v naklonu 65° do terena; širina dna 0,6 m in globine do 2,0 m - </t>
    </r>
    <r>
      <rPr>
        <b/>
        <sz val="10"/>
        <rFont val="Arial Narrow"/>
        <family val="2"/>
      </rPr>
      <t>strojno</t>
    </r>
    <r>
      <rPr>
        <sz val="10"/>
        <rFont val="Arial Narrow"/>
        <family val="2"/>
      </rPr>
      <t xml:space="preserve"> z nakladanjem na kamion - UPOŠTEVANO V RAŠČENEM STANJU</t>
    </r>
  </si>
  <si>
    <r>
      <t xml:space="preserve">Ročni zkop vezljive zemljine/zrnate kamnine - 3.-4. kategorije. Brežine se izvajajo v naklonu 65° do nivoja novega tampona; širina dna 0,6 m  in do 2,0 m - </t>
    </r>
    <r>
      <rPr>
        <b/>
        <sz val="10"/>
        <rFont val="Arial Narrow"/>
        <family val="2"/>
      </rPr>
      <t xml:space="preserve">ročno </t>
    </r>
    <r>
      <rPr>
        <sz val="10"/>
        <rFont val="Arial Narrow"/>
        <family val="2"/>
      </rPr>
      <t>-z nakladanjem na kamion - UPOŠTEVANO V RAŠČENEM STANJU</t>
    </r>
  </si>
  <si>
    <t>Odvoz odkopanega materiala  na trajno lastno gradbeno deponijo z nakladanjem na kamion, razkladanjem, razgrinjanjem, planiranjem in utrjevanjem v slojih po 50 cm, vključno stroški deponije.- UPOŠTEVANO V RAŠČENEM STANJU</t>
  </si>
  <si>
    <r>
      <rPr>
        <b/>
        <sz val="10"/>
        <rFont val="Arial Narrow"/>
        <family val="2"/>
        <charset val="1"/>
      </rPr>
      <t>Odvoz</t>
    </r>
    <r>
      <rPr>
        <sz val="10"/>
        <rFont val="Arial Narrow"/>
        <family val="2"/>
        <charset val="1"/>
      </rPr>
      <t xml:space="preserve"> odkopanega materiala na začasno deponijo z nakladanjem na kamion, razkladanjem,  vključno s stroški deponije.
Obračun za </t>
    </r>
    <r>
      <rPr>
        <b/>
        <sz val="10"/>
        <rFont val="Arial Narrow"/>
        <family val="2"/>
        <charset val="1"/>
      </rPr>
      <t>1 m</t>
    </r>
    <r>
      <rPr>
        <b/>
        <vertAlign val="superscript"/>
        <sz val="10"/>
        <rFont val="Arial Narrow"/>
        <family val="2"/>
        <charset val="1"/>
      </rPr>
      <t>3</t>
    </r>
    <r>
      <rPr>
        <sz val="10"/>
        <rFont val="Arial Narrow"/>
        <family val="2"/>
        <charset val="1"/>
      </rPr>
      <t>.- UPOŠTEVANO V RAŠČENEM STANJU</t>
    </r>
  </si>
  <si>
    <r>
      <rPr>
        <sz val="10"/>
        <color indexed="8"/>
        <rFont val="Arial Narrow"/>
        <family val="2"/>
        <charset val="1"/>
      </rPr>
      <t xml:space="preserve">Nabava in dobava </t>
    </r>
    <r>
      <rPr>
        <b/>
        <sz val="10"/>
        <color indexed="8"/>
        <rFont val="Arial Narrow"/>
        <family val="2"/>
        <charset val="1"/>
      </rPr>
      <t>tamponskega drobljenca</t>
    </r>
    <r>
      <rPr>
        <sz val="10"/>
        <color indexed="8"/>
        <rFont val="Arial Narrow"/>
        <family val="2"/>
        <charset val="1"/>
      </rPr>
      <t xml:space="preserve"> frakcije 0,02 - 100 mm za zasip do višine potrebne za dokončno ureditev terena, to je </t>
    </r>
    <r>
      <rPr>
        <b/>
        <sz val="10"/>
        <color indexed="8"/>
        <rFont val="Arial Narrow"/>
        <family val="2"/>
        <charset val="1"/>
      </rPr>
      <t>do globine 0,5 m</t>
    </r>
    <r>
      <rPr>
        <sz val="10"/>
        <color indexed="8"/>
        <rFont val="Arial Narrow"/>
        <family val="2"/>
        <charset val="1"/>
      </rPr>
      <t xml:space="preserve"> pod nivojem asfalta, vključno s komprimiranjem v slojih debeline 20 cm. 
Obračun za </t>
    </r>
    <r>
      <rPr>
        <b/>
        <sz val="10"/>
        <color indexed="8"/>
        <rFont val="Arial Narrow"/>
        <family val="2"/>
        <charset val="1"/>
      </rPr>
      <t>1 m</t>
    </r>
    <r>
      <rPr>
        <b/>
        <vertAlign val="superscript"/>
        <sz val="10"/>
        <color indexed="8"/>
        <rFont val="Arial Narrow"/>
        <family val="2"/>
        <charset val="1"/>
      </rPr>
      <t>3</t>
    </r>
    <r>
      <rPr>
        <sz val="10"/>
        <color indexed="8"/>
        <rFont val="Arial Narrow"/>
        <family val="2"/>
        <charset val="1"/>
      </rPr>
      <t xml:space="preserve"> izvedenega zasipa.</t>
    </r>
  </si>
  <si>
    <r>
      <rPr>
        <sz val="10"/>
        <color indexed="8"/>
        <rFont val="Arial Narrow"/>
        <family val="2"/>
        <charset val="1"/>
      </rPr>
      <t xml:space="preserve">Rušenje, nakladanje in odvoz ruševin obstoječega </t>
    </r>
    <r>
      <rPr>
        <b/>
        <sz val="10"/>
        <color indexed="8"/>
        <rFont val="Arial Narrow"/>
        <family val="2"/>
        <charset val="1"/>
      </rPr>
      <t>poškodovanega kanalizacijskega pokrova</t>
    </r>
    <r>
      <rPr>
        <sz val="10"/>
        <color indexed="8"/>
        <rFont val="Arial Narrow"/>
        <family val="2"/>
        <charset val="1"/>
      </rPr>
      <t xml:space="preserve"> na cestišču na stalno lastno deponijo, vključno s stroški deponije. Dobava novega pokrova, montažnega materiala in montaža novega kanalizacijskega pokrova (AB venec z vgrajenim LTŽ okvir, LTŽ pokrov fi 600 </t>
    </r>
    <r>
      <rPr>
        <b/>
        <sz val="10"/>
        <color indexed="8"/>
        <rFont val="Arial Narrow"/>
        <family val="2"/>
        <charset val="1"/>
      </rPr>
      <t>D400</t>
    </r>
    <r>
      <rPr>
        <sz val="10"/>
        <color indexed="8"/>
        <rFont val="Arial Narrow"/>
        <family val="2"/>
        <charset val="1"/>
      </rPr>
      <t xml:space="preserve"> in AB tipska krovna plošča C20/25) Pokrov izveden na zaklep in z odprtinami za zračenje. Obračun za </t>
    </r>
    <r>
      <rPr>
        <b/>
        <sz val="10"/>
        <color indexed="8"/>
        <rFont val="Arial Narrow"/>
        <family val="2"/>
        <charset val="1"/>
      </rPr>
      <t>1 kos</t>
    </r>
    <r>
      <rPr>
        <sz val="10"/>
        <color indexed="8"/>
        <rFont val="Arial Narrow"/>
        <family val="2"/>
        <charset val="1"/>
      </rPr>
      <t>.</t>
    </r>
  </si>
  <si>
    <r>
      <rPr>
        <sz val="10"/>
        <color indexed="8"/>
        <rFont val="Arial Narrow"/>
        <family val="2"/>
        <charset val="1"/>
      </rPr>
      <t xml:space="preserve">Rušenje, nakladanje in odvoz </t>
    </r>
    <r>
      <rPr>
        <b/>
        <sz val="10"/>
        <color indexed="8"/>
        <rFont val="Arial Narrow"/>
        <family val="2"/>
        <charset val="1"/>
      </rPr>
      <t>ruševin kanalizacijske zveze</t>
    </r>
    <r>
      <rPr>
        <sz val="10"/>
        <color indexed="8"/>
        <rFont val="Arial Narrow"/>
        <family val="2"/>
        <charset val="1"/>
      </rPr>
      <t xml:space="preserve"> na stalno lastno deponijo, vključno s stroški deponije. Dobava in polaganje </t>
    </r>
    <r>
      <rPr>
        <b/>
        <sz val="10"/>
        <color indexed="8"/>
        <rFont val="Arial Narrow"/>
        <family val="2"/>
        <charset val="1"/>
      </rPr>
      <t>PVC DN 160</t>
    </r>
    <r>
      <rPr>
        <sz val="10"/>
        <color indexed="8"/>
        <rFont val="Arial Narrow"/>
        <family val="2"/>
        <charset val="1"/>
      </rPr>
      <t xml:space="preserve"> cevi z izdelavo kanalizacijskih zvez s polnim obbetoniranjem. V ceni je zajet ves potreben material.
Obračun za </t>
    </r>
    <r>
      <rPr>
        <b/>
        <sz val="10"/>
        <color indexed="8"/>
        <rFont val="Arial Narrow"/>
        <family val="2"/>
        <charset val="1"/>
      </rPr>
      <t>1 m'</t>
    </r>
    <r>
      <rPr>
        <sz val="10"/>
        <color indexed="8"/>
        <rFont val="Arial Narrow"/>
        <family val="2"/>
        <charset val="1"/>
      </rPr>
      <t>.</t>
    </r>
  </si>
  <si>
    <r>
      <rPr>
        <sz val="10"/>
        <color indexed="8"/>
        <rFont val="Arial Narrow"/>
        <family val="2"/>
        <charset val="1"/>
      </rPr>
      <t xml:space="preserve">Rušenje, nakladanje in odvoz </t>
    </r>
    <r>
      <rPr>
        <b/>
        <sz val="10"/>
        <color indexed="8"/>
        <rFont val="Arial Narrow"/>
        <family val="2"/>
        <charset val="1"/>
      </rPr>
      <t>ruševin kanalizacijske zveze</t>
    </r>
    <r>
      <rPr>
        <sz val="10"/>
        <color indexed="8"/>
        <rFont val="Arial Narrow"/>
        <family val="2"/>
        <charset val="1"/>
      </rPr>
      <t xml:space="preserve"> na stalno lastno deponijo, vključno s stroški deponije. Dobava in polaganje </t>
    </r>
    <r>
      <rPr>
        <b/>
        <sz val="10"/>
        <color indexed="8"/>
        <rFont val="Arial Narrow"/>
        <family val="2"/>
        <charset val="1"/>
      </rPr>
      <t>PVC DN 200</t>
    </r>
    <r>
      <rPr>
        <sz val="10"/>
        <color indexed="8"/>
        <rFont val="Arial Narrow"/>
        <family val="2"/>
        <charset val="1"/>
      </rPr>
      <t xml:space="preserve"> cevi z izdelavo kanalizacijskih zvez s polnim obbetoniranjem. V ceni je zajet ves potreben material.
Obračun za </t>
    </r>
    <r>
      <rPr>
        <b/>
        <sz val="10"/>
        <color indexed="8"/>
        <rFont val="Arial Narrow"/>
        <family val="2"/>
        <charset val="1"/>
      </rPr>
      <t>1 m'</t>
    </r>
    <r>
      <rPr>
        <sz val="10"/>
        <color indexed="8"/>
        <rFont val="Arial Narrow"/>
        <family val="2"/>
        <charset val="1"/>
      </rPr>
      <t>.</t>
    </r>
  </si>
  <si>
    <r>
      <rPr>
        <sz val="10"/>
        <color indexed="8"/>
        <rFont val="Arial Narrow"/>
        <family val="2"/>
        <charset val="1"/>
      </rPr>
      <t>m</t>
    </r>
    <r>
      <rPr>
        <vertAlign val="superscript"/>
        <sz val="10"/>
        <color indexed="8"/>
        <rFont val="Arial Narrow"/>
        <family val="2"/>
        <charset val="1"/>
      </rPr>
      <t>1</t>
    </r>
  </si>
  <si>
    <t>GRADBENA DELA</t>
  </si>
  <si>
    <t>Ureditev cestnega režima v času gradnje z izdajo obvestil, zavarovanjem gradbišča s predpisano prometno signalizacijo, kot so letve, opozorilne vrvice, znaki in svetlobna telesa. Po končanih delih odstranitev le-te. V ponudbi se predpostavi cena 2500 €, obračun je po dejanskih stroških. Naročila dodatnih elementov zapore in morebitne poškodbe zapore so stroški izvajalca.</t>
  </si>
  <si>
    <r>
      <t>Izdelava preboja</t>
    </r>
    <r>
      <rPr>
        <sz val="10"/>
        <color indexed="8"/>
        <rFont val="Arial Narrow"/>
        <family val="2"/>
        <charset val="1"/>
      </rPr>
      <t xml:space="preserve"> skozi temelj ali zunanjo steno objekta za cev NL DN 80 in sanacija površin okoli preboja ter sanacija hidro in termo izolacije. Skupaj z vsem potrebnim delom in materialom
Obračun za </t>
    </r>
    <r>
      <rPr>
        <b/>
        <sz val="10"/>
        <color indexed="8"/>
        <rFont val="Arial Narrow"/>
        <family val="2"/>
        <charset val="1"/>
      </rPr>
      <t>1 kos</t>
    </r>
    <r>
      <rPr>
        <sz val="10"/>
        <color indexed="8"/>
        <rFont val="Arial Narrow"/>
        <family val="2"/>
        <charset val="1"/>
      </rPr>
      <t>.</t>
    </r>
  </si>
  <si>
    <r>
      <t>Montaža univerzalnega navrtalnega zasuna za cevovod PEHD 11</t>
    </r>
    <r>
      <rPr>
        <b/>
        <sz val="10"/>
        <color indexed="8"/>
        <rFont val="Arial Narrow"/>
        <family val="2"/>
        <charset val="1"/>
      </rPr>
      <t>0</t>
    </r>
    <r>
      <rPr>
        <sz val="10"/>
        <color indexed="8"/>
        <rFont val="Arial Narrow"/>
        <family val="2"/>
        <charset val="1"/>
      </rPr>
      <t xml:space="preserve"> z montažo vgradne garniture in cestne kape z betonsko podložko, vključno z vrtljivim kosom ISO fiting </t>
    </r>
    <r>
      <rPr>
        <b/>
        <sz val="10"/>
        <color indexed="8"/>
        <rFont val="Arial Narrow"/>
        <family val="2"/>
        <charset val="1"/>
      </rPr>
      <t>fi 6/4"/1"</t>
    </r>
    <r>
      <rPr>
        <sz val="10"/>
        <color indexed="8"/>
        <rFont val="Arial Narrow"/>
        <family val="2"/>
        <charset val="1"/>
      </rPr>
      <t xml:space="preserve"> in prehodno ločno spojko </t>
    </r>
    <r>
      <rPr>
        <b/>
        <sz val="10"/>
        <color indexed="8"/>
        <rFont val="Arial Narrow"/>
        <family val="2"/>
        <charset val="1"/>
      </rPr>
      <t>d 32</t>
    </r>
    <r>
      <rPr>
        <sz val="10"/>
        <color indexed="8"/>
        <rFont val="Arial Narrow"/>
        <family val="2"/>
        <charset val="1"/>
      </rPr>
      <t xml:space="preserve"> za PE cev za prevezavo.
Obračun za </t>
    </r>
    <r>
      <rPr>
        <b/>
        <sz val="10"/>
        <color indexed="8"/>
        <rFont val="Arial Narrow"/>
        <family val="2"/>
        <charset val="1"/>
      </rPr>
      <t>1 kos</t>
    </r>
    <r>
      <rPr>
        <sz val="10"/>
        <color indexed="8"/>
        <rFont val="Arial Narrow"/>
        <family val="2"/>
        <charset val="1"/>
      </rPr>
      <t>.</t>
    </r>
  </si>
  <si>
    <r>
      <t xml:space="preserve">Demontaža obst.spojnih kosov, zasunov, vodomerov dn 40- dn 50/20 ter prehodnih spojk   v starem vodomernem mestu  ter montaža vodomera v nov vodomerni jašek ter dobava in montaža  novih spojnih kosov in cevi  za povezavo v starem jašku. Blindiranje starega priključka.- </t>
    </r>
    <r>
      <rPr>
        <b/>
        <sz val="10"/>
        <rFont val="Arial Narrow"/>
        <family val="2"/>
      </rPr>
      <t>za blok, šolo in vrtec</t>
    </r>
  </si>
  <si>
    <r>
      <t xml:space="preserve">Montaža </t>
    </r>
    <r>
      <rPr>
        <sz val="10"/>
        <rFont val="Arial Narrow"/>
        <family val="2"/>
      </rPr>
      <t xml:space="preserve">tipskega PEHD zunanjega termo vodomernega jaška DN 1200 -tipski jašek ZA KOMBINIRANI VODOMER DN 40 in DN 50/20 -PO DETAJLU IZ PROJEKTA, vključno vsa zemeljska ter montažna dela s potrebnim materialom. </t>
    </r>
  </si>
  <si>
    <r>
      <rPr>
        <sz val="10"/>
        <color indexed="8"/>
        <rFont val="Arial Narrow"/>
        <family val="2"/>
        <charset val="1"/>
      </rPr>
      <t xml:space="preserve">Vodovodna cev </t>
    </r>
    <r>
      <rPr>
        <b/>
        <sz val="10"/>
        <color indexed="8"/>
        <rFont val="Arial Narrow"/>
        <family val="2"/>
        <charset val="1"/>
      </rPr>
      <t>PE d 63x5,8 mm</t>
    </r>
    <r>
      <rPr>
        <sz val="10"/>
        <color indexed="8"/>
        <rFont val="Arial Narrow"/>
        <family val="2"/>
        <charset val="1"/>
      </rPr>
      <t>, 8 barov</t>
    </r>
  </si>
  <si>
    <t>2.16</t>
  </si>
  <si>
    <t>3.1</t>
  </si>
  <si>
    <t>3.2</t>
  </si>
  <si>
    <t>3.3</t>
  </si>
  <si>
    <t>3.4</t>
  </si>
  <si>
    <t>3.5</t>
  </si>
  <si>
    <t>3.6</t>
  </si>
  <si>
    <t>3.7</t>
  </si>
  <si>
    <t>3.8</t>
  </si>
  <si>
    <t>3.9</t>
  </si>
  <si>
    <t>3.10</t>
  </si>
  <si>
    <t>3.11</t>
  </si>
  <si>
    <t>3.12</t>
  </si>
  <si>
    <t>3.13</t>
  </si>
  <si>
    <t>3.14</t>
  </si>
  <si>
    <t>3.15</t>
  </si>
  <si>
    <t>Univerzalna spojka E, razstavljiva, iz nodularne litine GGG 400, z zunanjo in notranjo zaščito, tesnili v skladu z ISO 4633 in spojnim materialom- za PEHD cev d110</t>
  </si>
  <si>
    <t>3.0 OBNOVA KANALIZACIJE PO LJUBLJANSKI CESTI</t>
  </si>
  <si>
    <t>VODOVOD IN KANALIZACIJA PO SAMNIKARSKI C. V DOMŽALAH</t>
  </si>
  <si>
    <r>
      <rPr>
        <sz val="10"/>
        <color indexed="8"/>
        <rFont val="Arial Narrow"/>
        <family val="2"/>
      </rPr>
      <t xml:space="preserve">Tipski </t>
    </r>
    <r>
      <rPr>
        <b/>
        <sz val="10"/>
        <color indexed="8"/>
        <rFont val="Arial Narrow"/>
        <family val="2"/>
      </rPr>
      <t>PEHD zunanji termo jašek DN 500</t>
    </r>
    <r>
      <rPr>
        <sz val="10"/>
        <color indexed="8"/>
        <rFont val="Arial Narrow"/>
        <family val="2"/>
      </rPr>
      <t xml:space="preserve">, h = 100 cm, </t>
    </r>
    <r>
      <rPr>
        <b/>
        <sz val="10"/>
        <color indexed="8"/>
        <rFont val="Arial Narrow"/>
        <family val="2"/>
      </rPr>
      <t>po detajlu iz projekta</t>
    </r>
    <r>
      <rPr>
        <sz val="10"/>
        <color indexed="8"/>
        <rFont val="Arial Narrow"/>
        <family val="2"/>
      </rPr>
      <t>, vključno z betonsko podložko, vodomer DN 20.</t>
    </r>
  </si>
  <si>
    <r>
      <rPr>
        <sz val="10"/>
        <color indexed="8"/>
        <rFont val="Arial Narrow"/>
        <family val="2"/>
      </rPr>
      <t xml:space="preserve">Tipski </t>
    </r>
    <r>
      <rPr>
        <b/>
        <sz val="10"/>
        <color indexed="8"/>
        <rFont val="Arial Narrow"/>
        <family val="2"/>
      </rPr>
      <t>PEHD zunanji termo jašek DN 500 za dva vodomera</t>
    </r>
    <r>
      <rPr>
        <sz val="10"/>
        <color indexed="8"/>
        <rFont val="Arial Narrow"/>
        <family val="2"/>
      </rPr>
      <t xml:space="preserve">, h = 100 cm, </t>
    </r>
    <r>
      <rPr>
        <b/>
        <sz val="10"/>
        <color indexed="8"/>
        <rFont val="Arial Narrow"/>
        <family val="2"/>
      </rPr>
      <t>po detajlu iz projekta</t>
    </r>
    <r>
      <rPr>
        <sz val="10"/>
        <color indexed="8"/>
        <rFont val="Arial Narrow"/>
        <family val="2"/>
      </rPr>
      <t>, vključno z betonsko podložko.</t>
    </r>
  </si>
  <si>
    <r>
      <rPr>
        <b/>
        <sz val="10"/>
        <color indexed="8"/>
        <rFont val="Arial Narrow"/>
        <family val="2"/>
      </rPr>
      <t>ISO spojka d 32/1"</t>
    </r>
    <r>
      <rPr>
        <sz val="10"/>
        <color indexed="8"/>
        <rFont val="Arial Narrow"/>
        <family val="2"/>
      </rPr>
      <t xml:space="preserve"> za prevezavo cevi </t>
    </r>
    <r>
      <rPr>
        <b/>
        <sz val="10"/>
        <color indexed="8"/>
        <rFont val="Arial Narrow"/>
        <family val="2"/>
      </rPr>
      <t>PE d 32</t>
    </r>
    <r>
      <rPr>
        <sz val="10"/>
        <color indexed="8"/>
        <rFont val="Arial Narrow"/>
        <family val="2"/>
      </rPr>
      <t xml:space="preserve"> in cevi pri jaških.</t>
    </r>
  </si>
  <si>
    <r>
      <rPr>
        <b/>
        <sz val="10"/>
        <color indexed="8"/>
        <rFont val="Arial Narrow"/>
        <family val="2"/>
      </rPr>
      <t>Spojka PE d 32/32</t>
    </r>
    <r>
      <rPr>
        <sz val="10"/>
        <color indexed="8"/>
        <rFont val="Arial Narrow"/>
        <family val="2"/>
      </rPr>
      <t xml:space="preserve"> za prevezavo cevi </t>
    </r>
    <r>
      <rPr>
        <b/>
        <sz val="10"/>
        <color indexed="8"/>
        <rFont val="Arial Narrow"/>
        <family val="2"/>
      </rPr>
      <t>PE .</t>
    </r>
  </si>
  <si>
    <r>
      <rPr>
        <b/>
        <sz val="10"/>
        <color indexed="8"/>
        <rFont val="Arial Narrow"/>
        <family val="2"/>
      </rPr>
      <t>Transportni stroški</t>
    </r>
    <r>
      <rPr>
        <sz val="10"/>
        <color indexed="8"/>
        <rFont val="Arial Narrow"/>
        <family val="2"/>
      </rPr>
      <t xml:space="preserve"> dobave materiala.  </t>
    </r>
  </si>
  <si>
    <r>
      <rPr>
        <b/>
        <sz val="10"/>
        <color indexed="8"/>
        <rFont val="Arial Narrow"/>
        <family val="2"/>
      </rPr>
      <t>Ostala dodatna in nepredvidena dela</t>
    </r>
    <r>
      <rPr>
        <sz val="10"/>
        <color indexed="8"/>
        <rFont val="Arial Narrow"/>
        <family val="2"/>
      </rPr>
      <t>. Obračun stroškov po dejanskih stroških porabe časa in materiala po vpisu v gradbeni dnevnik. Stroški so ocenjeni na 1</t>
    </r>
    <r>
      <rPr>
        <b/>
        <sz val="10"/>
        <color indexed="8"/>
        <rFont val="Arial Narrow"/>
        <family val="2"/>
      </rPr>
      <t>0 %</t>
    </r>
    <r>
      <rPr>
        <sz val="10"/>
        <color indexed="8"/>
        <rFont val="Arial Narrow"/>
        <family val="2"/>
      </rPr>
      <t xml:space="preserve"> vrednosti materiala.</t>
    </r>
  </si>
  <si>
    <r>
      <t xml:space="preserve">Dobava </t>
    </r>
    <r>
      <rPr>
        <sz val="10"/>
        <rFont val="Arial Narrow"/>
        <family val="2"/>
      </rPr>
      <t>tipskega PEHD zunanjega termo vodomernega jaška DN 1200 ZA KOMBINIRANI VODOMER DN 50/20 -tipski jašek-PO DETAJLU IZ PROJEKTA.</t>
    </r>
  </si>
  <si>
    <t>1.18</t>
  </si>
  <si>
    <t>1.19</t>
  </si>
  <si>
    <t>1.20</t>
  </si>
  <si>
    <t>1.21</t>
  </si>
  <si>
    <t>1.24</t>
  </si>
  <si>
    <r>
      <rPr>
        <sz val="10"/>
        <color indexed="8"/>
        <rFont val="Arial Narrow"/>
        <family val="2"/>
        <charset val="1"/>
      </rPr>
      <t xml:space="preserve">Nabava in dobava </t>
    </r>
    <r>
      <rPr>
        <b/>
        <sz val="10"/>
        <color indexed="8"/>
        <rFont val="Arial Narrow"/>
        <family val="2"/>
        <charset val="1"/>
      </rPr>
      <t>gramoza</t>
    </r>
    <r>
      <rPr>
        <sz val="10"/>
        <color indexed="8"/>
        <rFont val="Arial Narrow"/>
        <family val="2"/>
        <charset val="1"/>
      </rPr>
      <t xml:space="preserve"> frakcije 0,02 - 32 mm in izdelava zgornjega ustroja asfaltne ceste in makadama- </t>
    </r>
    <r>
      <rPr>
        <b/>
        <sz val="10"/>
        <color indexed="8"/>
        <rFont val="Arial Narrow"/>
        <family val="2"/>
        <charset val="1"/>
      </rPr>
      <t>v debelini 40 cm</t>
    </r>
    <r>
      <rPr>
        <sz val="10"/>
        <color indexed="8"/>
        <rFont val="Arial Narrow"/>
        <family val="2"/>
        <charset val="1"/>
      </rPr>
      <t xml:space="preserve"> z začasnim zasipom do terena, s komprimiranjem v slojih debeline 20 cm.; odstranitev začasnega zasipa pred finalizacijo terena z odvozom na trajno deponijo, vključno stroški deponije.
Obračun za </t>
    </r>
    <r>
      <rPr>
        <b/>
        <sz val="10"/>
        <color indexed="8"/>
        <rFont val="Arial Narrow"/>
        <family val="2"/>
        <charset val="1"/>
      </rPr>
      <t>1 m</t>
    </r>
    <r>
      <rPr>
        <b/>
        <vertAlign val="superscript"/>
        <sz val="10"/>
        <color indexed="8"/>
        <rFont val="Arial Narrow"/>
        <family val="2"/>
        <charset val="1"/>
      </rPr>
      <t>3</t>
    </r>
    <r>
      <rPr>
        <sz val="10"/>
        <color indexed="8"/>
        <rFont val="Arial Narrow"/>
        <family val="2"/>
        <charset val="1"/>
      </rPr>
      <t xml:space="preserve"> izvedenega zasipa.</t>
    </r>
  </si>
  <si>
    <t xml:space="preserve">Priprava gradbišča v dolžini L=454 m; odstranitev eventuelnih ovir in utrditev delovnega platoja. Po končanih delih se gradbišče pospravi in vzpostavi v prvotno oz.novo stanje po zunanji ureditvi območja.  Naprava proviziranih dostopov do objektov preko izkopanih jarkov iz plohov deb. 5 cm z ograjo.  Priprava gradbišča, določitev deponije vodovodnega materiala in zavarovanje gradbene jame. Po končanih delih se gradbišče pospravi in vzpostavi v prvotno stanje. </t>
  </si>
  <si>
    <t>A.</t>
  </si>
  <si>
    <t>I.</t>
  </si>
  <si>
    <t>Pripravljalna dela</t>
  </si>
  <si>
    <t>II.</t>
  </si>
  <si>
    <t>Zemeljska dela</t>
  </si>
  <si>
    <t>III.</t>
  </si>
  <si>
    <t>Zidarska dela</t>
  </si>
  <si>
    <t>IV.</t>
  </si>
  <si>
    <t>Kanalizacija</t>
  </si>
  <si>
    <t>V.</t>
  </si>
  <si>
    <t>Zaključna in nepredvidena dela</t>
  </si>
  <si>
    <t>KANALIZACIJA SKUPAJ EUR:</t>
  </si>
  <si>
    <t>Zakoličba osi kanalizacije z zavarovanjem osi, oznako jaškov in priključkov</t>
  </si>
  <si>
    <t>m</t>
  </si>
  <si>
    <t>Zavarovanje točk na lomih in križanjih.</t>
  </si>
  <si>
    <t>Postavljanje prečnih profilov na mestih jaškov.</t>
  </si>
  <si>
    <t>Rušenje jaškov DN 1000 mm, LTŽ pokrovov DN 600 mm skupaj z AB naležno ploščo - okvirjem,  z odvozom na deponijo do 12 km.</t>
  </si>
  <si>
    <t>Zaplavitev kanala do DN 400 mm z litim betonom (velja za odseke, ki se ne rušijo zaradi izgradnje novega kanala) )</t>
  </si>
  <si>
    <t>Pripravljalna dela skupaj:</t>
  </si>
  <si>
    <t>Strojni izkop kanalskega jarka širine do 2,0 m, globine do 3 m, s pravilnim odsekovanjem stranic in nakladanjem na kamion</t>
  </si>
  <si>
    <r>
      <t>skupaj m</t>
    </r>
    <r>
      <rPr>
        <vertAlign val="superscript"/>
        <sz val="11"/>
        <color indexed="8"/>
        <rFont val="Arial Narrow"/>
        <family val="2"/>
        <charset val="238"/>
      </rPr>
      <t>3</t>
    </r>
    <r>
      <rPr>
        <sz val="11"/>
        <color indexed="8"/>
        <rFont val="Arial Narrow"/>
        <family val="2"/>
        <charset val="238"/>
      </rPr>
      <t xml:space="preserve">                             </t>
    </r>
  </si>
  <si>
    <t>a) od tega III ktg - 90%</t>
  </si>
  <si>
    <r>
      <t>m</t>
    </r>
    <r>
      <rPr>
        <vertAlign val="superscript"/>
        <sz val="11"/>
        <color indexed="8"/>
        <rFont val="Arial Narrow"/>
        <family val="2"/>
        <charset val="238"/>
      </rPr>
      <t>3</t>
    </r>
    <r>
      <rPr>
        <sz val="11"/>
        <color indexed="8"/>
        <rFont val="Arial Narrow"/>
        <family val="2"/>
        <charset val="238"/>
      </rPr>
      <t xml:space="preserve"> </t>
    </r>
  </si>
  <si>
    <t>b) IV ktg 10 %</t>
  </si>
  <si>
    <t>Ročni izkop kanalskega jarka na mestih križanj  z obstoječimi komunalnimi vodi  in nakladanjem na kamion</t>
  </si>
  <si>
    <t>a) od tega III ktg - 90 %</t>
  </si>
  <si>
    <t>b) od tega IV ktg 10 %</t>
  </si>
  <si>
    <t>Razpiranje jarka v območju, kjer je to pogojeno z bližino ostalih komunalnih vodov oz. kjer geološke razmere to zahtevajo - po navodilih nadzornega geomehanika. Razpiranje se vrši s pomočjo Crinx ali enakovrednih montažnih opažev.</t>
  </si>
  <si>
    <t>Planiranje dna jarka na točnost +- 1 cm v terenu III. kat</t>
  </si>
  <si>
    <t>Črpanje vode v primeru deževnega vremena, obračun po dejanskih stroških</t>
  </si>
  <si>
    <t>Dobava in polaganje peščene posteljice iz sejanega peska 0-8 mm. v deb. 15 cm, kompletno s prevozom, premetavanjem v jarek, planiranjem,  podbijanjem cevi in lahkim utrjevanjem.</t>
  </si>
  <si>
    <r>
      <t>m</t>
    </r>
    <r>
      <rPr>
        <vertAlign val="superscript"/>
        <sz val="11"/>
        <color indexed="8"/>
        <rFont val="Arial Narrow"/>
        <family val="2"/>
        <charset val="238"/>
      </rPr>
      <t>3</t>
    </r>
  </si>
  <si>
    <t>Obsip ob in nad cevjo iz sejanega peska 0-8 mm, kompletno s prevozom, premetavanjem v jarek, planiranjem,  podbijanjem cevi in lahkim utrjevanjem.</t>
  </si>
  <si>
    <t>Zasip jarka s tamponskim materialom, skupaj z  utrjevanjem v plasteh po 20 cm</t>
  </si>
  <si>
    <t>op ves material se zamenja</t>
  </si>
  <si>
    <r>
      <t>skupaj m</t>
    </r>
    <r>
      <rPr>
        <vertAlign val="superscript"/>
        <sz val="11"/>
        <color indexed="8"/>
        <rFont val="Arial Narrow"/>
        <family val="2"/>
        <charset val="238"/>
      </rPr>
      <t>3</t>
    </r>
    <r>
      <rPr>
        <sz val="11"/>
        <color indexed="8"/>
        <rFont val="Arial Narrow"/>
        <family val="2"/>
        <charset val="238"/>
      </rPr>
      <t xml:space="preserve">                                     </t>
    </r>
  </si>
  <si>
    <t>a). strojno zasipavanje 99 %</t>
  </si>
  <si>
    <t>b). ročno zasipavanje 1 %</t>
  </si>
  <si>
    <t>Odvoz izkopanega materiala s transportom do 18 km, razkladanjem, razprostiranjem na deponiji, vključno s stroški deponije</t>
  </si>
  <si>
    <t>koef razrahljivosti = 1,22</t>
  </si>
  <si>
    <t>Dobava in vgradnja zgornjega sloja - posteljice v deb 30 cm, v širini 3,20 m na celotni trasi kanala s komprimiranjem in uvaljanjem</t>
  </si>
  <si>
    <t>posteljica v širini 3,20 m</t>
  </si>
  <si>
    <t>Zemeljska dela skupaj:</t>
  </si>
  <si>
    <t>Zavarovanje jaškov proti dvigu zaradi podtalnice  z betonom C 16/20  (cca 0,30 m3/kos)</t>
  </si>
  <si>
    <t>kom</t>
  </si>
  <si>
    <t xml:space="preserve">Dodatek za križanje z drugimi komunalnimi vodi </t>
  </si>
  <si>
    <t>Zidarska dela skupaj:</t>
  </si>
  <si>
    <t>Rezanje obstoječih kanalizacijskih cevi , z obdelavo odrezanega kosa cevi</t>
  </si>
  <si>
    <t>BC DN 500</t>
  </si>
  <si>
    <t>DN 200</t>
  </si>
  <si>
    <t>Dobava, transport, polaganje, stikovanje in vodotesno spajanje GPR  cevi klase SN - 10000, polaganje na pesek, cevi izdelane skladno s standardom SIST EN 14.364</t>
  </si>
  <si>
    <t>DN 500 mm</t>
  </si>
  <si>
    <t>Dobava, transport, polaganje, stikovanje in vodotesno spajanje PVC U cevi, brez polniL, klase SN - 8, izdelane po DIN EN 1401-1, polaganje na beton in polno obbetoniranje</t>
  </si>
  <si>
    <t xml:space="preserve">obnova zvez požiralnikov </t>
  </si>
  <si>
    <t>PVC U d 200 mm</t>
  </si>
  <si>
    <t>Dobava, transport, polaganje, stikovanje in vodotesno spajanje sedlastih priključkov na GPR cev z rezanjem odprtine in laminiranjem stika</t>
  </si>
  <si>
    <t>sedlo d 500 / 200 /45</t>
  </si>
  <si>
    <t>Dobava, transport, polaganje, stikovanje in vodotesno spajanje PVC fazonskih kosov</t>
  </si>
  <si>
    <t>PVC koleno 200/45 UK</t>
  </si>
  <si>
    <t>Izdelava vodotesnega stika med obstoječo in novo cevjo z laminiranjem stika in polnim obbetoniranjem.</t>
  </si>
  <si>
    <t>dolvodna  - gorvodna cev</t>
  </si>
  <si>
    <t>BC DN 500 - GRP DN 500</t>
  </si>
  <si>
    <t>BC DN 200 - PVC d200</t>
  </si>
  <si>
    <r>
      <t xml:space="preserve">Jašek </t>
    </r>
    <r>
      <rPr>
        <sz val="9"/>
        <rFont val="Arial Narrow"/>
        <family val="2"/>
        <charset val="238"/>
      </rPr>
      <t>DN 1000,</t>
    </r>
    <r>
      <rPr>
        <sz val="11"/>
        <rFont val="Arial Narrow"/>
        <family val="2"/>
        <charset val="238"/>
      </rPr>
      <t xml:space="preserve"> višina =  </t>
    </r>
    <r>
      <rPr>
        <b/>
        <sz val="11"/>
        <rFont val="Arial Narrow"/>
        <family val="2"/>
        <charset val="238"/>
      </rPr>
      <t>3,00 m do 3,50 m</t>
    </r>
  </si>
  <si>
    <t>Kanalizacija skupaj:</t>
  </si>
  <si>
    <t>VI.</t>
  </si>
  <si>
    <t>Pregled in čiščenje kanala po končani izgradnji</t>
  </si>
  <si>
    <t>d 500 mm       m1</t>
  </si>
  <si>
    <t>d 200 mm       m1</t>
  </si>
  <si>
    <t>Glavni tlačni preiskus s strani pristojne institucije po končanih gradbenih delih</t>
  </si>
  <si>
    <t>Glavni preiskus vodotesnosti jaškov s strani pristojne institiucije po končanih gradbenih delih</t>
  </si>
  <si>
    <t>jašek DN 1000</t>
  </si>
  <si>
    <t>Zaključna in nepredvidena dela skupaj:</t>
  </si>
  <si>
    <t>OBNOVA VODOVODA IN KANALIZACIJE PO SLAMNIKARSKI IN LJUBLJANSKI CESTI</t>
  </si>
  <si>
    <t>1.0 OBNOVA VODOVODA IN KANALIZACIJE PO SLAMNIKARSKI CESTI</t>
  </si>
  <si>
    <t>2.0 OBNOVA HIŠNIH PRIKLJUČKOV PO SLAMNIKARSKI CESTI</t>
  </si>
  <si>
    <t>KANALIZACIJA LJUBLJANSKA CESTA</t>
  </si>
  <si>
    <t>SKUPAJ BRUTO</t>
  </si>
  <si>
    <t>DDV 22%</t>
  </si>
  <si>
    <t>A:</t>
  </si>
  <si>
    <t>Obdelava spoja med glavno cevjo in priključkom. Obračun za kos.</t>
  </si>
  <si>
    <t>Razna nepredvidena in režijska dela izvedena po naročilu nadzornega organa  z vpisom v gradbeno knjigo. Obračun po dejanskih stroških, predvidoma 10 % vseh del.</t>
  </si>
  <si>
    <t>VODOVODNI HP SLAMNIKARSKA</t>
  </si>
  <si>
    <t>TV posnetek izvedene kanalizacije z ustreznim izdelanim poročilom.</t>
  </si>
  <si>
    <t>C: RUŠITEV CESTIŠČA IN PONOVNA VZPOSTAVITEV</t>
  </si>
  <si>
    <t>Rušenje granitnih robnikov z nakladanjem na kamion in odvozom na stalno lastno deponijo, vključno z manipulativnimi stroški in stroški deponije.
Obračun za m'.</t>
  </si>
  <si>
    <t>Vgradnja cestnega robnika iz rezanega granita, dim 15/25 cm na betonski temelj, v postavki upoštevati vsa dela, kot tudi rezanje robnikov in v krivinah polaganje robnikov dolžine 25 cm.</t>
  </si>
  <si>
    <t>Vgradnja obrobe iz granitnih kock 8/8/8 cm na bet temelj (zunanja stran hodnika za pešce)</t>
  </si>
  <si>
    <t>Asfaltiranje cestišča z nosilnim slojem AC 32 base B 50/70 A3 v debelini 10 cm. Izvedba po zahtevi upravljalca ceste in dovoljenja za poseg v cestišče. Cena zajema material, delo, brizg z emulzijo in premaz vseh stikov z dilaplastom.
Obračun za 1 m2.</t>
  </si>
  <si>
    <t>Asfaltiranje cestišča z obrabno-zapornim slojem AC 11 surf B 50/70 A3 v debelini 4 cm. Izvedba po zahtevi upravljalca ceste in dovoljenja za poseg v cestišče. Cena zajema material, delo, brizg z emulzijo in premaz vseh stikov z dilaplastom.
Obračun za 1 m2.</t>
  </si>
  <si>
    <r>
      <rPr>
        <b/>
        <sz val="11"/>
        <rFont val="Arial Narrow"/>
        <family val="2"/>
        <charset val="238"/>
      </rPr>
      <t>Kanalski pokrov tip "D"</t>
    </r>
    <r>
      <rPr>
        <sz val="11"/>
        <rFont val="Arial Narrow"/>
        <family val="2"/>
        <charset val="238"/>
      </rPr>
      <t xml:space="preserve"> z AB ploščo in betonskim obročem /razbremenilni prstan, premer pokrova fi 600 mm, N=400 kN iz duktilne litine, po standardu SIST  EN 124-1 in EN 124-2 , ISO 1401, s protihrupnim vložkom, brez zaklepa, minimalne teže 110 kg, pokrov je ventiliran. (na jašku DN 1000 mm)</t>
    </r>
  </si>
  <si>
    <r>
      <t xml:space="preserve">Dobava, transport, namestitev in montaža popolnoma predfabriciranih jaškov iz armiranega poliestra </t>
    </r>
    <r>
      <rPr>
        <b/>
        <sz val="11"/>
        <rFont val="Arial Narrow"/>
        <family val="2"/>
        <charset val="238"/>
      </rPr>
      <t>DN 1000</t>
    </r>
    <r>
      <rPr>
        <sz val="11"/>
        <rFont val="Arial Narrow"/>
        <family val="2"/>
        <charset val="238"/>
      </rPr>
      <t>, ki imajo že izdelano muldo in nastavke za priključne cevi do DN 500, obodna togost zahteva SN 5000.</t>
    </r>
  </si>
  <si>
    <t>Izdelava Geodetskega posnetka v GAUSS_KRUEGERJEVEM koordinatnem sistemu v elektronski obliki  in izdelava geodetskega načrta po navodilih upravljavca.</t>
  </si>
  <si>
    <r>
      <t xml:space="preserve">EV Zasun DN 80, PN 16,  kratka izvedba, s teleskopsko vgradilno garnituro (1,3-2,0 m), talno </t>
    </r>
    <r>
      <rPr>
        <b/>
        <sz val="10"/>
        <rFont val="Arial Narrow"/>
        <family val="2"/>
      </rPr>
      <t>teleskopsko</t>
    </r>
    <r>
      <rPr>
        <sz val="10"/>
        <rFont val="Arial Narrow"/>
        <family val="2"/>
      </rPr>
      <t xml:space="preserve"> kapo in montažno podložno ploščo</t>
    </r>
  </si>
  <si>
    <r>
      <t xml:space="preserve">EV Zasun DN 100, PN 16,  kratka izvedba, s teleskopsko vgradilno garnituro (1,3-2,0 m), talno </t>
    </r>
    <r>
      <rPr>
        <b/>
        <sz val="10"/>
        <rFont val="Arial Narrow"/>
        <family val="2"/>
      </rPr>
      <t>teleskopsko</t>
    </r>
    <r>
      <rPr>
        <sz val="10"/>
        <rFont val="Arial Narrow"/>
        <family val="2"/>
      </rPr>
      <t xml:space="preserve"> kapo in montažno podložno ploščo</t>
    </r>
  </si>
  <si>
    <r>
      <rPr>
        <sz val="10"/>
        <color indexed="8"/>
        <rFont val="Arial Narrow"/>
        <family val="2"/>
        <charset val="1"/>
      </rPr>
      <t xml:space="preserve">Univerzalni navrtalni zasun za cevovod </t>
    </r>
    <r>
      <rPr>
        <b/>
        <sz val="10"/>
        <color indexed="8"/>
        <rFont val="Arial Narrow"/>
        <family val="2"/>
        <charset val="1"/>
      </rPr>
      <t>NL DN 80</t>
    </r>
    <r>
      <rPr>
        <sz val="10"/>
        <color indexed="8"/>
        <rFont val="Arial Narrow"/>
        <family val="2"/>
        <charset val="1"/>
      </rPr>
      <t xml:space="preserve"> z vgradno armaturo in cestno </t>
    </r>
    <r>
      <rPr>
        <b/>
        <sz val="10"/>
        <color indexed="8"/>
        <rFont val="Arial Narrow"/>
        <family val="2"/>
      </rPr>
      <t>teleskopsko</t>
    </r>
    <r>
      <rPr>
        <sz val="10"/>
        <color indexed="8"/>
        <rFont val="Arial Narrow"/>
        <family val="2"/>
        <charset val="1"/>
      </rPr>
      <t xml:space="preserve"> kapo ter betonsko podložko, vključno z vrtljivim kosom ISO fiting </t>
    </r>
    <r>
      <rPr>
        <b/>
        <sz val="10"/>
        <color indexed="8"/>
        <rFont val="Arial Narrow"/>
        <family val="2"/>
        <charset val="1"/>
      </rPr>
      <t>fi 6/4"/1"</t>
    </r>
    <r>
      <rPr>
        <sz val="10"/>
        <color indexed="8"/>
        <rFont val="Arial Narrow"/>
        <family val="2"/>
        <charset val="1"/>
      </rPr>
      <t xml:space="preserve"> in prehodno ločno spojko </t>
    </r>
    <r>
      <rPr>
        <b/>
        <sz val="10"/>
        <color indexed="8"/>
        <rFont val="Arial Narrow"/>
        <family val="2"/>
        <charset val="1"/>
      </rPr>
      <t>d 32</t>
    </r>
    <r>
      <rPr>
        <sz val="10"/>
        <color indexed="8"/>
        <rFont val="Arial Narrow"/>
        <family val="2"/>
        <charset val="1"/>
      </rPr>
      <t xml:space="preserve"> za PE cev za prevezavo.</t>
    </r>
  </si>
  <si>
    <r>
      <rPr>
        <sz val="10"/>
        <color indexed="8"/>
        <rFont val="Arial Narrow"/>
        <family val="2"/>
        <charset val="1"/>
      </rPr>
      <t xml:space="preserve">Univerzalni navrtalni zasun za cevovod </t>
    </r>
    <r>
      <rPr>
        <b/>
        <sz val="10"/>
        <color indexed="8"/>
        <rFont val="Arial Narrow"/>
        <family val="2"/>
        <charset val="1"/>
      </rPr>
      <t>NL DN 100</t>
    </r>
    <r>
      <rPr>
        <sz val="10"/>
        <color indexed="8"/>
        <rFont val="Arial Narrow"/>
        <family val="2"/>
        <charset val="1"/>
      </rPr>
      <t xml:space="preserve"> z vgradno armaturo in cestno </t>
    </r>
    <r>
      <rPr>
        <b/>
        <sz val="10"/>
        <color indexed="8"/>
        <rFont val="Arial Narrow"/>
        <family val="2"/>
      </rPr>
      <t>teleskopsko</t>
    </r>
    <r>
      <rPr>
        <sz val="10"/>
        <color indexed="8"/>
        <rFont val="Arial Narrow"/>
        <family val="2"/>
        <charset val="1"/>
      </rPr>
      <t xml:space="preserve"> kapo ter betonsko podložko, vključno z vrtljivim kosom ISO fiting </t>
    </r>
    <r>
      <rPr>
        <b/>
        <sz val="10"/>
        <color indexed="8"/>
        <rFont val="Arial Narrow"/>
        <family val="2"/>
        <charset val="1"/>
      </rPr>
      <t>fi 6/4"/1"</t>
    </r>
    <r>
      <rPr>
        <sz val="10"/>
        <color indexed="8"/>
        <rFont val="Arial Narrow"/>
        <family val="2"/>
        <charset val="1"/>
      </rPr>
      <t xml:space="preserve"> in prehodno ločno spojko </t>
    </r>
    <r>
      <rPr>
        <b/>
        <sz val="10"/>
        <color indexed="8"/>
        <rFont val="Arial Narrow"/>
        <family val="2"/>
        <charset val="1"/>
      </rPr>
      <t>d 32</t>
    </r>
    <r>
      <rPr>
        <sz val="10"/>
        <color indexed="8"/>
        <rFont val="Arial Narrow"/>
        <family val="2"/>
        <charset val="1"/>
      </rPr>
      <t xml:space="preserve"> za PE cev za prevezavo.</t>
    </r>
  </si>
  <si>
    <r>
      <t xml:space="preserve">Univerzalni navrtalni zasun za cevovod </t>
    </r>
    <r>
      <rPr>
        <b/>
        <sz val="10"/>
        <color indexed="8"/>
        <rFont val="Arial Narrow"/>
        <family val="2"/>
        <charset val="1"/>
      </rPr>
      <t>PEHD 110</t>
    </r>
    <r>
      <rPr>
        <sz val="10"/>
        <color indexed="8"/>
        <rFont val="Arial Narrow"/>
        <family val="2"/>
        <charset val="1"/>
      </rPr>
      <t xml:space="preserve"> z vgradno armaturo in cestno</t>
    </r>
    <r>
      <rPr>
        <b/>
        <sz val="10"/>
        <color indexed="8"/>
        <rFont val="Arial Narrow"/>
        <family val="2"/>
      </rPr>
      <t xml:space="preserve"> teleskopsko</t>
    </r>
    <r>
      <rPr>
        <sz val="10"/>
        <color indexed="8"/>
        <rFont val="Arial Narrow"/>
        <family val="2"/>
        <charset val="1"/>
      </rPr>
      <t xml:space="preserve"> kapo ter betonsko podložko, vključno z vrtljivim kosom ISO fiting </t>
    </r>
    <r>
      <rPr>
        <b/>
        <sz val="10"/>
        <color indexed="8"/>
        <rFont val="Arial Narrow"/>
        <family val="2"/>
        <charset val="1"/>
      </rPr>
      <t>fi 6/4"/1"</t>
    </r>
    <r>
      <rPr>
        <sz val="10"/>
        <color indexed="8"/>
        <rFont val="Arial Narrow"/>
        <family val="2"/>
        <charset val="1"/>
      </rPr>
      <t xml:space="preserve"> in prehodno ločno spojko </t>
    </r>
    <r>
      <rPr>
        <b/>
        <sz val="10"/>
        <color indexed="8"/>
        <rFont val="Arial Narrow"/>
        <family val="2"/>
        <charset val="1"/>
      </rPr>
      <t>d 32</t>
    </r>
    <r>
      <rPr>
        <sz val="10"/>
        <color indexed="8"/>
        <rFont val="Arial Narrow"/>
        <family val="2"/>
        <charset val="1"/>
      </rPr>
      <t xml:space="preserve"> za PE cev za prevezavo.</t>
    </r>
  </si>
  <si>
    <r>
      <t>Nadtalni INOX hidrant</t>
    </r>
    <r>
      <rPr>
        <sz val="11"/>
        <color indexed="8"/>
        <rFont val="Arial Narrow"/>
        <family val="2"/>
        <charset val="1"/>
      </rPr>
      <t xml:space="preserve"> lomljive izvedbe z letečo prirobnico in vgradno dolžino 1,25 m, </t>
    </r>
    <r>
      <rPr>
        <b/>
        <sz val="11"/>
        <color indexed="8"/>
        <rFont val="Arial Narrow"/>
        <family val="2"/>
        <charset val="1"/>
      </rPr>
      <t>DN 80</t>
    </r>
    <r>
      <rPr>
        <sz val="11"/>
        <color indexed="8"/>
        <rFont val="Arial Narrow"/>
        <family val="2"/>
        <charset val="1"/>
      </rPr>
      <t xml:space="preserve"> (skladen z SIST EN 14384:2005).</t>
    </r>
  </si>
  <si>
    <t>Prečrpavanje odpadnih komunalnih voda za čas gradnje iz gorvodnega v odsek dolvodno od mesta gradnje V postavki zajeti vse stroške:  delo, energijo, material, najem,… ter zaporo kanala z "balonom", potopno črpalko za odpadno vodo s karakteristiko Q/H = 15l/s / 5 m, do 100 m gibljive tlačne cevi,…</t>
  </si>
  <si>
    <t>Kompletna preplastitev BC fi 500 z impregniranim vložkom iz steklenih vlaken. Vključno s poročilom o opravljeni sanaciji. Obračun za m1.</t>
  </si>
  <si>
    <t>Sanacija kanalizacije</t>
  </si>
  <si>
    <t>VII.</t>
  </si>
  <si>
    <t>REKAPITULACIJA KANALIZACIJA - GRADBENA DELA</t>
  </si>
  <si>
    <t>REKAPITULACIJA KANALIZACIJA- BREZ IZKOPA</t>
  </si>
  <si>
    <t>B:</t>
  </si>
  <si>
    <t xml:space="preserve">C: </t>
  </si>
  <si>
    <t>CESTIŠČE</t>
  </si>
  <si>
    <t>Rušitev cestišča in ponovna vzpostavitev</t>
  </si>
  <si>
    <t>4.1</t>
  </si>
  <si>
    <t>4.2</t>
  </si>
  <si>
    <t>4.3</t>
  </si>
  <si>
    <t>4.4.</t>
  </si>
  <si>
    <t>4.5</t>
  </si>
  <si>
    <t>4.6</t>
  </si>
  <si>
    <t>4.7</t>
  </si>
  <si>
    <t>4.8</t>
  </si>
  <si>
    <t>4.9</t>
  </si>
  <si>
    <t>5.1</t>
  </si>
  <si>
    <t>5.2</t>
  </si>
  <si>
    <t>5.3</t>
  </si>
  <si>
    <t>5.4</t>
  </si>
  <si>
    <t>5.5</t>
  </si>
  <si>
    <t>6.1</t>
  </si>
  <si>
    <t>6.2</t>
  </si>
  <si>
    <t>6.3</t>
  </si>
  <si>
    <t>6.4</t>
  </si>
  <si>
    <t>Rušitev cestišča in povrnitev v prvotno stanje</t>
  </si>
  <si>
    <t>7.1</t>
  </si>
  <si>
    <t>7.2</t>
  </si>
  <si>
    <t>7.3</t>
  </si>
  <si>
    <t>7.4</t>
  </si>
  <si>
    <t>7.5</t>
  </si>
  <si>
    <t>7.6</t>
  </si>
  <si>
    <t>7.7</t>
  </si>
  <si>
    <t>7.8</t>
  </si>
  <si>
    <t>7.9</t>
  </si>
  <si>
    <t>7.10</t>
  </si>
  <si>
    <t>7.11</t>
  </si>
  <si>
    <t>KANALIZACIJA - GRADBENA DELA</t>
  </si>
  <si>
    <t>B.</t>
  </si>
  <si>
    <t>KANALIZACIJA - BREZ IZKOPA</t>
  </si>
  <si>
    <t>5.0 SANACIJA KANALIZACIJE</t>
  </si>
  <si>
    <t>5.0. SANACIJA KANALIZACIJE</t>
  </si>
  <si>
    <t>5.6</t>
  </si>
  <si>
    <t>2.0 RUŠITEV CESTIŠČA IN POVRNITEV V PRVOTNO STANJE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</si>
</sst>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3" formatCode="_-* #,##0.00\ _S_I_T_-;\-* #,##0.00\ _S_I_T_-;_-* &quot;-&quot;??\ _S_I_T_-;_-@_-"/>
    <numFmt numFmtId="174" formatCode="#,##0.00\ [$€-424];[Red]\-#,##0.00\ [$€-424]"/>
    <numFmt numFmtId="175" formatCode="#,##0.00\ [$€-81D]"/>
    <numFmt numFmtId="179" formatCode="[$-424]#,##0.00\ _S_I_T;[Red]\-#,##0.00\ _S_I_T"/>
  </numFmts>
  <fonts count="59" x14ac:knownFonts="1">
    <font>
      <sz val="10"/>
      <name val="Arial"/>
      <family val="2"/>
      <charset val="238"/>
    </font>
    <font>
      <sz val="10"/>
      <name val="Arial"/>
      <charset val="238"/>
    </font>
    <font>
      <sz val="10"/>
      <name val="Arial"/>
      <family val="2"/>
      <charset val="238"/>
    </font>
    <font>
      <sz val="8"/>
      <name val="Arial"/>
      <family val="2"/>
      <charset val="238"/>
    </font>
    <font>
      <sz val="10"/>
      <color indexed="8"/>
      <name val="Arial Narrow"/>
      <family val="2"/>
      <charset val="1"/>
    </font>
    <font>
      <b/>
      <sz val="10"/>
      <color indexed="8"/>
      <name val="Arial Narrow"/>
      <family val="2"/>
      <charset val="1"/>
    </font>
    <font>
      <b/>
      <sz val="10"/>
      <name val="Arial Narrow"/>
      <family val="2"/>
      <charset val="1"/>
    </font>
    <font>
      <b/>
      <i/>
      <sz val="10"/>
      <name val="Arial Narrow"/>
      <family val="2"/>
      <charset val="1"/>
    </font>
    <font>
      <vertAlign val="superscript"/>
      <sz val="10"/>
      <color indexed="8"/>
      <name val="Arial Narrow"/>
      <family val="2"/>
      <charset val="1"/>
    </font>
    <font>
      <b/>
      <vertAlign val="superscript"/>
      <sz val="10"/>
      <color indexed="8"/>
      <name val="Arial Narrow"/>
      <family val="2"/>
      <charset val="1"/>
    </font>
    <font>
      <sz val="10"/>
      <name val="Arial Narrow"/>
      <family val="2"/>
      <charset val="1"/>
    </font>
    <font>
      <sz val="10"/>
      <name val="Arial Narrow"/>
      <family val="2"/>
    </font>
    <font>
      <b/>
      <sz val="10"/>
      <name val="Arial Narrow"/>
      <family val="2"/>
    </font>
    <font>
      <sz val="10"/>
      <color indexed="8"/>
      <name val="Arial Narrow"/>
      <family val="2"/>
    </font>
    <font>
      <b/>
      <sz val="10"/>
      <color indexed="8"/>
      <name val="Arial Narrow"/>
      <family val="2"/>
    </font>
    <font>
      <sz val="11"/>
      <name val="Arial Narrow"/>
      <family val="2"/>
    </font>
    <font>
      <b/>
      <sz val="14"/>
      <name val="Arial Narrow"/>
      <family val="2"/>
    </font>
    <font>
      <b/>
      <i/>
      <sz val="14"/>
      <name val="Arial Narrow"/>
      <family val="2"/>
    </font>
    <font>
      <b/>
      <sz val="11"/>
      <name val="Arial Narrow"/>
      <family val="2"/>
    </font>
    <font>
      <b/>
      <i/>
      <sz val="11"/>
      <name val="Arial Narrow"/>
      <family val="2"/>
    </font>
    <font>
      <b/>
      <sz val="8"/>
      <name val="Arial Narrow"/>
      <family val="2"/>
    </font>
    <font>
      <b/>
      <sz val="12"/>
      <name val="Arial Narrow"/>
      <family val="2"/>
    </font>
    <font>
      <sz val="10"/>
      <color indexed="8"/>
      <name val="Arial Narrow"/>
      <family val="2"/>
    </font>
    <font>
      <sz val="12"/>
      <name val="Arial Narrow"/>
      <family val="2"/>
    </font>
    <font>
      <sz val="10"/>
      <name val="Arial CE"/>
      <charset val="238"/>
    </font>
    <font>
      <sz val="10"/>
      <color indexed="8"/>
      <name val="Arial Narrow"/>
      <family val="2"/>
      <charset val="1"/>
    </font>
    <font>
      <b/>
      <sz val="10"/>
      <color indexed="8"/>
      <name val="Arial Narrow"/>
      <family val="2"/>
      <charset val="1"/>
    </font>
    <font>
      <b/>
      <vertAlign val="superscript"/>
      <sz val="10"/>
      <name val="Arial Narrow"/>
      <family val="2"/>
      <charset val="1"/>
    </font>
    <font>
      <b/>
      <vertAlign val="superscript"/>
      <sz val="10"/>
      <color indexed="8"/>
      <name val="Arial Narrow"/>
      <family val="2"/>
      <charset val="1"/>
    </font>
    <font>
      <vertAlign val="superscript"/>
      <sz val="10"/>
      <color indexed="8"/>
      <name val="Arial Narrow"/>
      <family val="2"/>
      <charset val="1"/>
    </font>
    <font>
      <sz val="10"/>
      <color indexed="8"/>
      <name val="Arial Narrow"/>
      <family val="2"/>
      <charset val="1"/>
    </font>
    <font>
      <b/>
      <sz val="10"/>
      <color indexed="8"/>
      <name val="Arial Narrow"/>
      <family val="2"/>
      <charset val="1"/>
    </font>
    <font>
      <b/>
      <vertAlign val="superscript"/>
      <sz val="10"/>
      <color indexed="8"/>
      <name val="Arial Narrow"/>
      <family val="2"/>
      <charset val="1"/>
    </font>
    <font>
      <b/>
      <sz val="10"/>
      <color indexed="8"/>
      <name val="Arial Narrow"/>
      <family val="2"/>
    </font>
    <font>
      <sz val="11"/>
      <name val="Arial Narrow"/>
      <family val="2"/>
      <charset val="238"/>
    </font>
    <font>
      <b/>
      <sz val="16"/>
      <name val="Arial Narrow"/>
      <family val="2"/>
      <charset val="238"/>
    </font>
    <font>
      <b/>
      <sz val="11"/>
      <name val="Arial Narrow"/>
      <family val="2"/>
      <charset val="238"/>
    </font>
    <font>
      <b/>
      <sz val="12"/>
      <name val="Arial Narrow"/>
      <family val="2"/>
      <charset val="238"/>
    </font>
    <font>
      <sz val="11"/>
      <color indexed="8"/>
      <name val="Arial Narrow"/>
      <family val="2"/>
      <charset val="238"/>
    </font>
    <font>
      <vertAlign val="superscript"/>
      <sz val="11"/>
      <color indexed="8"/>
      <name val="Arial Narrow"/>
      <family val="2"/>
      <charset val="238"/>
    </font>
    <font>
      <sz val="9"/>
      <name val="Arial Narrow"/>
      <family val="2"/>
      <charset val="238"/>
    </font>
    <font>
      <b/>
      <sz val="11"/>
      <color indexed="8"/>
      <name val="Arial Narrow"/>
      <family val="2"/>
      <charset val="1"/>
    </font>
    <font>
      <sz val="11"/>
      <color indexed="8"/>
      <name val="Arial Narrow"/>
      <family val="2"/>
      <charset val="1"/>
    </font>
    <font>
      <sz val="11"/>
      <color theme="1"/>
      <name val="Calibri"/>
      <family val="2"/>
      <charset val="238"/>
      <scheme val="minor"/>
    </font>
    <font>
      <sz val="11"/>
      <color rgb="FF000000"/>
      <name val="Calibri"/>
      <family val="2"/>
      <charset val="238"/>
    </font>
    <font>
      <sz val="10"/>
      <color theme="1"/>
      <name val="Tahoma"/>
      <family val="2"/>
      <charset val="238"/>
    </font>
    <font>
      <sz val="10"/>
      <color rgb="FF000000"/>
      <name val="Arial Narrow"/>
      <family val="2"/>
      <charset val="1"/>
    </font>
    <font>
      <b/>
      <sz val="10"/>
      <color rgb="FF000000"/>
      <name val="Arial Narrow"/>
      <family val="2"/>
      <charset val="1"/>
    </font>
    <font>
      <sz val="11"/>
      <color theme="1"/>
      <name val="Arial Narrow"/>
      <family val="2"/>
    </font>
    <font>
      <sz val="10"/>
      <color theme="1"/>
      <name val="Arial Narrow"/>
      <family val="2"/>
    </font>
    <font>
      <sz val="11"/>
      <color rgb="FFFF0000"/>
      <name val="Arial Narrow"/>
      <family val="2"/>
      <charset val="238"/>
    </font>
    <font>
      <b/>
      <sz val="11"/>
      <color rgb="FF000000"/>
      <name val="Arial Narrow"/>
      <family val="2"/>
      <charset val="1"/>
    </font>
    <font>
      <sz val="11"/>
      <color rgb="FF000000"/>
      <name val="Arial Narrow"/>
      <family val="2"/>
      <charset val="1"/>
    </font>
    <font>
      <sz val="10"/>
      <color rgb="FF000000"/>
      <name val="Arial Narrow"/>
      <family val="2"/>
    </font>
    <font>
      <i/>
      <sz val="11"/>
      <color theme="1"/>
      <name val="Arial Narrow"/>
      <family val="2"/>
    </font>
    <font>
      <b/>
      <sz val="10"/>
      <color rgb="FF000000"/>
      <name val="Arial Narrow"/>
      <family val="2"/>
    </font>
    <font>
      <b/>
      <sz val="10"/>
      <color rgb="FF000000"/>
      <name val="Arial Narrow"/>
      <family val="2"/>
      <charset val="238"/>
    </font>
    <font>
      <b/>
      <sz val="10"/>
      <name val="Arial Narrow"/>
      <family val="2"/>
      <charset val="238"/>
    </font>
    <font>
      <b/>
      <sz val="10"/>
      <name val="Arial"/>
      <family val="2"/>
      <charset val="238"/>
    </font>
  </fonts>
  <fills count="2">
    <fill>
      <patternFill patternType="none"/>
    </fill>
    <fill>
      <patternFill patternType="gray125"/>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8"/>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8">
    <xf numFmtId="0" fontId="0" fillId="0" borderId="0"/>
    <xf numFmtId="0" fontId="44" fillId="0" borderId="0"/>
    <xf numFmtId="0" fontId="2" fillId="0" borderId="0"/>
    <xf numFmtId="0" fontId="43" fillId="0" borderId="0"/>
    <xf numFmtId="0" fontId="45" fillId="0" borderId="0"/>
    <xf numFmtId="0" fontId="44" fillId="0" borderId="0"/>
    <xf numFmtId="0" fontId="24" fillId="0" borderId="0"/>
    <xf numFmtId="173" fontId="1" fillId="0" borderId="0" applyFill="0" applyBorder="0" applyAlignment="0" applyProtection="0"/>
  </cellStyleXfs>
  <cellXfs count="428">
    <xf numFmtId="0" fontId="0" fillId="0" borderId="0" xfId="0"/>
    <xf numFmtId="0" fontId="46" fillId="0" borderId="0" xfId="1" applyFont="1" applyAlignment="1">
      <alignment vertical="center"/>
    </xf>
    <xf numFmtId="0" fontId="46" fillId="0" borderId="0" xfId="1" applyFont="1" applyAlignment="1">
      <alignment vertical="center" wrapText="1"/>
    </xf>
    <xf numFmtId="49" fontId="46" fillId="0" borderId="0" xfId="1" applyNumberFormat="1" applyFont="1" applyAlignment="1" applyProtection="1">
      <alignment vertical="center" wrapText="1"/>
      <protection locked="0"/>
    </xf>
    <xf numFmtId="0" fontId="46" fillId="0" borderId="0" xfId="1" applyFont="1" applyAlignment="1" applyProtection="1">
      <alignment vertical="center" wrapText="1"/>
      <protection locked="0"/>
    </xf>
    <xf numFmtId="0" fontId="47" fillId="0" borderId="0" xfId="1" applyFont="1" applyAlignment="1" applyProtection="1">
      <alignment vertical="center" wrapText="1"/>
      <protection locked="0"/>
    </xf>
    <xf numFmtId="49" fontId="6" fillId="0" borderId="0" xfId="1" applyNumberFormat="1" applyFont="1" applyAlignment="1" applyProtection="1">
      <alignment vertical="center"/>
      <protection locked="0"/>
    </xf>
    <xf numFmtId="0" fontId="46" fillId="0" borderId="0" xfId="1" applyFont="1" applyAlignment="1" applyProtection="1">
      <alignment horizontal="left" vertical="center"/>
      <protection locked="0"/>
    </xf>
    <xf numFmtId="179" fontId="46" fillId="0" borderId="0" xfId="1" applyNumberFormat="1" applyFont="1" applyAlignment="1" applyProtection="1">
      <alignment vertical="center"/>
      <protection locked="0"/>
    </xf>
    <xf numFmtId="174" fontId="46" fillId="0" borderId="0" xfId="1" applyNumberFormat="1" applyFont="1" applyAlignment="1" applyProtection="1">
      <alignment vertical="center"/>
      <protection locked="0"/>
    </xf>
    <xf numFmtId="0" fontId="6" fillId="0" borderId="0" xfId="1" applyFont="1" applyAlignment="1" applyProtection="1">
      <alignment vertical="center" wrapText="1"/>
      <protection locked="0"/>
    </xf>
    <xf numFmtId="174" fontId="6" fillId="0" borderId="0" xfId="1" applyNumberFormat="1" applyFont="1" applyAlignment="1">
      <alignment horizontal="right" vertical="center"/>
    </xf>
    <xf numFmtId="174" fontId="6" fillId="0" borderId="0" xfId="1" applyNumberFormat="1" applyFont="1" applyAlignment="1" applyProtection="1">
      <alignment vertical="center"/>
      <protection locked="0"/>
    </xf>
    <xf numFmtId="49" fontId="46" fillId="0" borderId="0" xfId="1" applyNumberFormat="1" applyFont="1" applyAlignment="1" applyProtection="1">
      <alignment vertical="center"/>
      <protection locked="0"/>
    </xf>
    <xf numFmtId="174" fontId="46" fillId="0" borderId="1" xfId="1" applyNumberFormat="1" applyFont="1" applyBorder="1" applyAlignment="1" applyProtection="1">
      <alignment vertical="center"/>
      <protection locked="0"/>
    </xf>
    <xf numFmtId="49" fontId="46" fillId="0" borderId="1" xfId="1" applyNumberFormat="1" applyFont="1" applyBorder="1" applyAlignment="1" applyProtection="1">
      <alignment vertical="center"/>
      <protection locked="0"/>
    </xf>
    <xf numFmtId="0" fontId="46" fillId="0" borderId="1" xfId="1" applyFont="1" applyBorder="1" applyAlignment="1">
      <alignment vertical="center"/>
    </xf>
    <xf numFmtId="0" fontId="46" fillId="0" borderId="1" xfId="1" applyFont="1" applyBorder="1" applyAlignment="1" applyProtection="1">
      <alignment vertical="center" wrapText="1"/>
      <protection locked="0"/>
    </xf>
    <xf numFmtId="0" fontId="46" fillId="0" borderId="1" xfId="1" applyFont="1" applyBorder="1" applyAlignment="1" applyProtection="1">
      <alignment horizontal="left" vertical="center"/>
      <protection locked="0"/>
    </xf>
    <xf numFmtId="179" fontId="46" fillId="0" borderId="1" xfId="1" applyNumberFormat="1" applyFont="1" applyBorder="1" applyAlignment="1" applyProtection="1">
      <alignment vertical="center"/>
      <protection locked="0"/>
    </xf>
    <xf numFmtId="174" fontId="46" fillId="0" borderId="0" xfId="1" applyNumberFormat="1" applyFont="1" applyAlignment="1" applyProtection="1">
      <alignment horizontal="right" vertical="center"/>
      <protection locked="0"/>
    </xf>
    <xf numFmtId="0" fontId="6" fillId="0" borderId="0" xfId="1" applyFont="1" applyAlignment="1">
      <alignment vertical="center"/>
    </xf>
    <xf numFmtId="0" fontId="6" fillId="0" borderId="0" xfId="1" applyFont="1" applyAlignment="1" applyProtection="1">
      <alignment horizontal="left" vertical="center"/>
      <protection locked="0"/>
    </xf>
    <xf numFmtId="179" fontId="6" fillId="0" borderId="0" xfId="1" applyNumberFormat="1" applyFont="1" applyAlignment="1" applyProtection="1">
      <alignment vertical="center"/>
      <protection locked="0"/>
    </xf>
    <xf numFmtId="49" fontId="6" fillId="0" borderId="0" xfId="1" applyNumberFormat="1" applyFont="1" applyAlignment="1" applyProtection="1">
      <alignment horizontal="left" vertical="center"/>
      <protection locked="0"/>
    </xf>
    <xf numFmtId="174" fontId="46" fillId="0" borderId="0" xfId="1" applyNumberFormat="1" applyFont="1" applyAlignment="1">
      <alignment vertical="center"/>
    </xf>
    <xf numFmtId="174" fontId="46" fillId="0" borderId="1" xfId="1" applyNumberFormat="1" applyFont="1" applyBorder="1" applyAlignment="1">
      <alignment vertical="center"/>
    </xf>
    <xf numFmtId="0" fontId="6" fillId="0" borderId="2" xfId="1" applyFont="1" applyBorder="1" applyAlignment="1" applyProtection="1">
      <alignment horizontal="center" vertical="center"/>
      <protection locked="0"/>
    </xf>
    <xf numFmtId="0" fontId="6" fillId="0" borderId="2" xfId="1" applyFont="1" applyBorder="1" applyAlignment="1" applyProtection="1">
      <alignment horizontal="center" vertical="center" wrapText="1"/>
      <protection locked="0"/>
    </xf>
    <xf numFmtId="179" fontId="6" fillId="0" borderId="2" xfId="1" applyNumberFormat="1" applyFont="1" applyBorder="1" applyAlignment="1" applyProtection="1">
      <alignment horizontal="center" vertical="center"/>
      <protection locked="0"/>
    </xf>
    <xf numFmtId="174" fontId="6" fillId="0" borderId="2" xfId="1" applyNumberFormat="1" applyFont="1" applyBorder="1" applyAlignment="1" applyProtection="1">
      <alignment horizontal="center" vertical="center"/>
      <protection locked="0"/>
    </xf>
    <xf numFmtId="49" fontId="46" fillId="0" borderId="2" xfId="1" applyNumberFormat="1" applyFont="1" applyBorder="1" applyAlignment="1" applyProtection="1">
      <alignment horizontal="center" vertical="center"/>
      <protection locked="0"/>
    </xf>
    <xf numFmtId="0" fontId="46" fillId="0" borderId="2" xfId="1" applyFont="1" applyBorder="1" applyAlignment="1" applyProtection="1">
      <alignment horizontal="left" vertical="center"/>
      <protection locked="0"/>
    </xf>
    <xf numFmtId="179" fontId="46" fillId="0" borderId="2" xfId="1" applyNumberFormat="1" applyFont="1" applyBorder="1" applyAlignment="1" applyProtection="1">
      <alignment vertical="center"/>
      <protection locked="0"/>
    </xf>
    <xf numFmtId="174" fontId="46" fillId="0" borderId="2" xfId="1" applyNumberFormat="1" applyFont="1" applyBorder="1" applyAlignment="1">
      <alignment vertical="center"/>
    </xf>
    <xf numFmtId="174" fontId="46" fillId="0" borderId="2" xfId="1" applyNumberFormat="1" applyFont="1" applyBorder="1" applyAlignment="1" applyProtection="1">
      <alignment vertical="center"/>
      <protection locked="0"/>
    </xf>
    <xf numFmtId="49" fontId="46" fillId="0" borderId="0" xfId="1" applyNumberFormat="1" applyFont="1" applyAlignment="1" applyProtection="1">
      <alignment horizontal="right" vertical="center"/>
      <protection locked="0"/>
    </xf>
    <xf numFmtId="0" fontId="47" fillId="0" borderId="0" xfId="1" applyFont="1" applyAlignment="1" applyProtection="1">
      <alignment horizontal="left" vertical="center" wrapText="1"/>
      <protection locked="0"/>
    </xf>
    <xf numFmtId="0" fontId="10" fillId="0" borderId="0" xfId="1" applyFont="1" applyAlignment="1">
      <alignment vertical="center"/>
    </xf>
    <xf numFmtId="0" fontId="6" fillId="0" borderId="0" xfId="1" applyFont="1" applyAlignment="1" applyProtection="1">
      <alignment vertical="center"/>
      <protection locked="0"/>
    </xf>
    <xf numFmtId="0" fontId="6" fillId="0" borderId="3" xfId="1" applyFont="1" applyBorder="1" applyAlignment="1" applyProtection="1">
      <alignment horizontal="left" vertical="center"/>
      <protection locked="0"/>
    </xf>
    <xf numFmtId="179" fontId="6" fillId="0" borderId="3" xfId="1" applyNumberFormat="1" applyFont="1" applyBorder="1" applyAlignment="1" applyProtection="1">
      <alignment vertical="center"/>
      <protection locked="0"/>
    </xf>
    <xf numFmtId="174" fontId="6" fillId="0" borderId="3" xfId="1" applyNumberFormat="1" applyFont="1" applyBorder="1" applyAlignment="1" applyProtection="1">
      <alignment vertical="center"/>
      <protection locked="0"/>
    </xf>
    <xf numFmtId="49" fontId="11" fillId="0" borderId="0" xfId="0" applyNumberFormat="1" applyFont="1" applyAlignment="1" applyProtection="1">
      <alignment vertical="top"/>
      <protection locked="0"/>
    </xf>
    <xf numFmtId="0" fontId="11" fillId="0" borderId="0" xfId="0" applyFont="1" applyAlignment="1" applyProtection="1">
      <alignment vertical="top"/>
      <protection locked="0"/>
    </xf>
    <xf numFmtId="0" fontId="11" fillId="0" borderId="0" xfId="0" applyFont="1" applyAlignment="1" applyProtection="1">
      <alignment vertical="top" wrapText="1"/>
      <protection locked="0"/>
    </xf>
    <xf numFmtId="0" fontId="11" fillId="0" borderId="0" xfId="0" applyFont="1" applyAlignment="1" applyProtection="1">
      <alignment horizontal="left"/>
      <protection locked="0"/>
    </xf>
    <xf numFmtId="40" fontId="15" fillId="0" borderId="0" xfId="0" applyNumberFormat="1" applyFont="1" applyProtection="1">
      <protection locked="0"/>
    </xf>
    <xf numFmtId="174" fontId="15" fillId="0" borderId="0" xfId="0" applyNumberFormat="1" applyFont="1" applyProtection="1">
      <protection locked="0"/>
    </xf>
    <xf numFmtId="0" fontId="11" fillId="0" borderId="0" xfId="0" applyFont="1"/>
    <xf numFmtId="0" fontId="11" fillId="0" borderId="0" xfId="0" applyFont="1" applyAlignment="1">
      <alignment vertical="top"/>
    </xf>
    <xf numFmtId="49" fontId="12" fillId="0" borderId="0" xfId="0" applyNumberFormat="1" applyFont="1" applyAlignment="1" applyProtection="1">
      <alignment vertical="top"/>
      <protection locked="0"/>
    </xf>
    <xf numFmtId="0" fontId="12" fillId="0" borderId="0" xfId="0" applyFont="1" applyAlignment="1" applyProtection="1">
      <alignment vertical="top" wrapText="1"/>
      <protection locked="0"/>
    </xf>
    <xf numFmtId="49" fontId="17" fillId="0" borderId="0" xfId="0" applyNumberFormat="1" applyFont="1" applyAlignment="1" applyProtection="1">
      <alignment vertical="top"/>
      <protection locked="0"/>
    </xf>
    <xf numFmtId="49" fontId="18" fillId="0" borderId="0" xfId="0" applyNumberFormat="1" applyFont="1" applyAlignment="1" applyProtection="1">
      <alignment vertical="top"/>
      <protection locked="0"/>
    </xf>
    <xf numFmtId="174" fontId="18" fillId="0" borderId="0" xfId="0" applyNumberFormat="1" applyFont="1" applyAlignment="1">
      <alignment horizontal="right"/>
    </xf>
    <xf numFmtId="174" fontId="18" fillId="0" borderId="0" xfId="0" applyNumberFormat="1" applyFont="1" applyProtection="1">
      <protection locked="0"/>
    </xf>
    <xf numFmtId="174" fontId="15" fillId="0" borderId="4" xfId="0" applyNumberFormat="1" applyFont="1" applyBorder="1" applyProtection="1">
      <protection locked="0"/>
    </xf>
    <xf numFmtId="49" fontId="11" fillId="0" borderId="4" xfId="0" applyNumberFormat="1" applyFont="1" applyBorder="1" applyAlignment="1" applyProtection="1">
      <alignment vertical="top"/>
      <protection locked="0"/>
    </xf>
    <xf numFmtId="0" fontId="11" fillId="0" borderId="4" xfId="0" applyFont="1" applyBorder="1" applyAlignment="1">
      <alignment vertical="top"/>
    </xf>
    <xf numFmtId="0" fontId="11" fillId="0" borderId="4" xfId="0" applyFont="1" applyBorder="1" applyAlignment="1" applyProtection="1">
      <alignment vertical="top" wrapText="1"/>
      <protection locked="0"/>
    </xf>
    <xf numFmtId="0" fontId="11" fillId="0" borderId="4" xfId="0" applyFont="1" applyBorder="1" applyAlignment="1" applyProtection="1">
      <alignment horizontal="left"/>
      <protection locked="0"/>
    </xf>
    <xf numFmtId="40" fontId="15" fillId="0" borderId="4" xfId="0" applyNumberFormat="1" applyFont="1" applyBorder="1" applyProtection="1">
      <protection locked="0"/>
    </xf>
    <xf numFmtId="174" fontId="15" fillId="0" borderId="0" xfId="0" applyNumberFormat="1" applyFont="1" applyAlignment="1" applyProtection="1">
      <alignment horizontal="right"/>
      <protection locked="0"/>
    </xf>
    <xf numFmtId="0" fontId="11" fillId="0" borderId="0" xfId="0" applyFont="1" applyBorder="1"/>
    <xf numFmtId="49" fontId="11" fillId="0" borderId="0" xfId="0" applyNumberFormat="1" applyFont="1" applyBorder="1" applyAlignment="1" applyProtection="1">
      <alignment vertical="top"/>
      <protection locked="0"/>
    </xf>
    <xf numFmtId="0" fontId="11" fillId="0" borderId="0" xfId="0" applyFont="1" applyBorder="1" applyAlignment="1">
      <alignment vertical="top"/>
    </xf>
    <xf numFmtId="0" fontId="15" fillId="0" borderId="0" xfId="0" applyFont="1" applyBorder="1" applyAlignment="1" applyProtection="1">
      <alignment vertical="top" wrapText="1"/>
      <protection locked="0"/>
    </xf>
    <xf numFmtId="0" fontId="11" fillId="0" borderId="0" xfId="0" applyFont="1" applyBorder="1" applyAlignment="1" applyProtection="1">
      <alignment horizontal="left"/>
      <protection locked="0"/>
    </xf>
    <xf numFmtId="40" fontId="15" fillId="0" borderId="0" xfId="0" applyNumberFormat="1" applyFont="1" applyBorder="1" applyProtection="1">
      <protection locked="0"/>
    </xf>
    <xf numFmtId="174" fontId="15" fillId="0" borderId="0" xfId="0" applyNumberFormat="1" applyFont="1" applyBorder="1" applyProtection="1">
      <protection locked="0"/>
    </xf>
    <xf numFmtId="49" fontId="17" fillId="0" borderId="0" xfId="0" applyNumberFormat="1" applyFont="1" applyBorder="1" applyAlignment="1" applyProtection="1">
      <alignment vertical="top"/>
      <protection locked="0"/>
    </xf>
    <xf numFmtId="0" fontId="17" fillId="0" borderId="0" xfId="0" applyFont="1" applyBorder="1" applyAlignment="1">
      <alignment vertical="top"/>
    </xf>
    <xf numFmtId="0" fontId="17" fillId="0" borderId="0" xfId="0" applyFont="1" applyBorder="1" applyAlignment="1" applyProtection="1">
      <alignment vertical="top" wrapText="1"/>
      <protection locked="0"/>
    </xf>
    <xf numFmtId="0" fontId="17" fillId="0" borderId="0" xfId="0" applyFont="1" applyBorder="1" applyAlignment="1" applyProtection="1">
      <alignment horizontal="left"/>
      <protection locked="0"/>
    </xf>
    <xf numFmtId="40" fontId="19" fillId="0" borderId="0" xfId="0" applyNumberFormat="1" applyFont="1" applyBorder="1" applyProtection="1">
      <protection locked="0"/>
    </xf>
    <xf numFmtId="174" fontId="19" fillId="0" borderId="0" xfId="0" applyNumberFormat="1" applyFont="1" applyBorder="1" applyProtection="1">
      <protection locked="0"/>
    </xf>
    <xf numFmtId="0" fontId="12" fillId="0" borderId="0" xfId="0" applyFont="1" applyAlignment="1">
      <alignment vertical="top"/>
    </xf>
    <xf numFmtId="0" fontId="12" fillId="0" borderId="0" xfId="0" applyFont="1" applyAlignment="1" applyProtection="1">
      <alignment horizontal="left"/>
      <protection locked="0"/>
    </xf>
    <xf numFmtId="40" fontId="18" fillId="0" borderId="0" xfId="0" applyNumberFormat="1" applyFont="1" applyProtection="1">
      <protection locked="0"/>
    </xf>
    <xf numFmtId="49" fontId="12" fillId="0" borderId="3" xfId="0" applyNumberFormat="1" applyFont="1" applyBorder="1" applyAlignment="1" applyProtection="1">
      <alignment vertical="top"/>
      <protection locked="0"/>
    </xf>
    <xf numFmtId="0" fontId="12" fillId="0" borderId="3" xfId="0" applyFont="1" applyBorder="1" applyAlignment="1">
      <alignment vertical="top"/>
    </xf>
    <xf numFmtId="0" fontId="12" fillId="0" borderId="3" xfId="0" applyFont="1" applyBorder="1" applyAlignment="1" applyProtection="1">
      <alignment vertical="top" wrapText="1"/>
      <protection locked="0"/>
    </xf>
    <xf numFmtId="0" fontId="12" fillId="0" borderId="3" xfId="0" applyFont="1" applyBorder="1" applyAlignment="1" applyProtection="1">
      <alignment horizontal="left"/>
      <protection locked="0"/>
    </xf>
    <xf numFmtId="40" fontId="18" fillId="0" borderId="3" xfId="0" applyNumberFormat="1" applyFont="1" applyBorder="1" applyProtection="1">
      <protection locked="0"/>
    </xf>
    <xf numFmtId="174" fontId="18" fillId="0" borderId="3" xfId="0" applyNumberFormat="1" applyFont="1" applyBorder="1" applyAlignment="1">
      <alignment horizontal="right"/>
    </xf>
    <xf numFmtId="174" fontId="18" fillId="0" borderId="3" xfId="0" applyNumberFormat="1" applyFont="1" applyBorder="1" applyProtection="1">
      <protection locked="0"/>
    </xf>
    <xf numFmtId="49" fontId="20" fillId="0" borderId="0" xfId="0" applyNumberFormat="1" applyFont="1" applyAlignment="1" applyProtection="1">
      <alignment horizontal="left" vertical="top"/>
      <protection locked="0"/>
    </xf>
    <xf numFmtId="0" fontId="20" fillId="0" borderId="0" xfId="0" applyFont="1" applyAlignment="1" applyProtection="1">
      <alignment horizontal="center" vertical="top"/>
      <protection locked="0"/>
    </xf>
    <xf numFmtId="40" fontId="18" fillId="0" borderId="0" xfId="0" applyNumberFormat="1" applyFont="1" applyAlignment="1" applyProtection="1">
      <alignment horizontal="center"/>
      <protection locked="0"/>
    </xf>
    <xf numFmtId="174" fontId="18" fillId="0" borderId="0" xfId="0" applyNumberFormat="1" applyFont="1" applyAlignment="1" applyProtection="1">
      <alignment horizontal="center"/>
      <protection locked="0"/>
    </xf>
    <xf numFmtId="49" fontId="21" fillId="0" borderId="0" xfId="0" applyNumberFormat="1" applyFont="1" applyFill="1" applyAlignment="1" applyProtection="1">
      <alignment horizontal="left" vertical="top"/>
      <protection locked="0"/>
    </xf>
    <xf numFmtId="0" fontId="21" fillId="0" borderId="0" xfId="0" applyFont="1" applyAlignment="1" applyProtection="1">
      <alignment horizontal="center" vertical="top"/>
      <protection locked="0"/>
    </xf>
    <xf numFmtId="0" fontId="21" fillId="0" borderId="0" xfId="0" applyFont="1" applyAlignment="1" applyProtection="1">
      <alignment horizontal="center" vertical="top" wrapText="1"/>
      <protection locked="0"/>
    </xf>
    <xf numFmtId="0" fontId="21" fillId="0" borderId="0" xfId="0" applyFont="1" applyAlignment="1" applyProtection="1">
      <alignment horizontal="left"/>
      <protection locked="0"/>
    </xf>
    <xf numFmtId="0" fontId="12" fillId="0" borderId="0" xfId="0" applyFont="1"/>
    <xf numFmtId="0" fontId="21" fillId="0" borderId="0" xfId="0" applyFont="1" applyFill="1" applyAlignment="1" applyProtection="1">
      <alignment horizontal="center" vertical="top"/>
      <protection locked="0"/>
    </xf>
    <xf numFmtId="0" fontId="21" fillId="0" borderId="0" xfId="0" applyFont="1" applyFill="1" applyAlignment="1" applyProtection="1">
      <alignment horizontal="center" vertical="top" wrapText="1"/>
      <protection locked="0"/>
    </xf>
    <xf numFmtId="0" fontId="21" fillId="0" borderId="0" xfId="0" applyFont="1" applyFill="1" applyAlignment="1" applyProtection="1">
      <alignment horizontal="left"/>
      <protection locked="0"/>
    </xf>
    <xf numFmtId="40" fontId="18" fillId="0" borderId="0" xfId="0" applyNumberFormat="1" applyFont="1" applyFill="1" applyAlignment="1" applyProtection="1">
      <alignment horizontal="center"/>
      <protection locked="0"/>
    </xf>
    <xf numFmtId="174" fontId="18" fillId="0" borderId="0" xfId="0" applyNumberFormat="1" applyFont="1" applyFill="1" applyAlignment="1" applyProtection="1">
      <alignment horizontal="center"/>
      <protection locked="0"/>
    </xf>
    <xf numFmtId="0" fontId="11" fillId="0" borderId="0" xfId="0" applyFont="1" applyFill="1"/>
    <xf numFmtId="49" fontId="11" fillId="0" borderId="2" xfId="0" applyNumberFormat="1" applyFont="1" applyBorder="1" applyAlignment="1" applyProtection="1">
      <alignment horizontal="right" vertical="top"/>
      <protection locked="0"/>
    </xf>
    <xf numFmtId="0" fontId="15" fillId="0" borderId="2" xfId="0" applyFont="1" applyFill="1" applyBorder="1" applyAlignment="1" applyProtection="1">
      <alignment vertical="top" wrapText="1"/>
      <protection locked="0"/>
    </xf>
    <xf numFmtId="0" fontId="11" fillId="0" borderId="2" xfId="0" applyFont="1" applyBorder="1" applyAlignment="1" applyProtection="1">
      <alignment horizontal="left"/>
      <protection locked="0"/>
    </xf>
    <xf numFmtId="40" fontId="15" fillId="0" borderId="2" xfId="0" applyNumberFormat="1" applyFont="1" applyBorder="1" applyProtection="1">
      <protection locked="0"/>
    </xf>
    <xf numFmtId="174" fontId="15" fillId="0" borderId="2" xfId="0" applyNumberFormat="1" applyFont="1" applyBorder="1"/>
    <xf numFmtId="174" fontId="15" fillId="0" borderId="2" xfId="0" applyNumberFormat="1" applyFont="1" applyBorder="1" applyProtection="1">
      <protection locked="0"/>
    </xf>
    <xf numFmtId="0" fontId="15" fillId="0" borderId="2" xfId="0" applyFont="1" applyBorder="1" applyAlignment="1" applyProtection="1">
      <alignment vertical="top" wrapText="1"/>
      <protection locked="0"/>
    </xf>
    <xf numFmtId="49" fontId="22" fillId="0" borderId="0" xfId="0" applyNumberFormat="1" applyFont="1" applyAlignment="1" applyProtection="1">
      <alignment vertical="top"/>
      <protection locked="0"/>
    </xf>
    <xf numFmtId="0" fontId="22" fillId="0" borderId="0" xfId="0" applyFont="1" applyAlignment="1" applyProtection="1">
      <alignment vertical="top"/>
      <protection locked="0"/>
    </xf>
    <xf numFmtId="49" fontId="11" fillId="0" borderId="0" xfId="0" applyNumberFormat="1" applyFont="1" applyAlignment="1" applyProtection="1">
      <alignment horizontal="left"/>
    </xf>
    <xf numFmtId="0" fontId="11" fillId="0" borderId="2" xfId="0" applyFont="1" applyFill="1" applyBorder="1" applyAlignment="1" applyProtection="1">
      <alignment horizontal="left"/>
      <protection locked="0"/>
    </xf>
    <xf numFmtId="174" fontId="15" fillId="0" borderId="2" xfId="0" applyNumberFormat="1" applyFont="1" applyFill="1" applyBorder="1"/>
    <xf numFmtId="174" fontId="15" fillId="0" borderId="2" xfId="0" applyNumberFormat="1" applyFont="1" applyFill="1" applyBorder="1" applyProtection="1">
      <protection locked="0"/>
    </xf>
    <xf numFmtId="49" fontId="11" fillId="0" borderId="0" xfId="0" applyNumberFormat="1" applyFont="1" applyFill="1" applyAlignment="1" applyProtection="1">
      <alignment horizontal="left"/>
    </xf>
    <xf numFmtId="0" fontId="11" fillId="0" borderId="0" xfId="0" applyFont="1" applyFill="1" applyAlignment="1" applyProtection="1">
      <alignment vertical="top"/>
      <protection locked="0"/>
    </xf>
    <xf numFmtId="0" fontId="15" fillId="0" borderId="2" xfId="0" applyFont="1" applyBorder="1" applyAlignment="1">
      <alignment horizontal="left" wrapText="1"/>
    </xf>
    <xf numFmtId="49" fontId="11" fillId="0" borderId="0" xfId="0" applyNumberFormat="1" applyFont="1" applyAlignment="1">
      <alignment horizontal="left"/>
    </xf>
    <xf numFmtId="49" fontId="11" fillId="0" borderId="0" xfId="0" applyNumberFormat="1" applyFont="1" applyFill="1" applyAlignment="1" applyProtection="1">
      <alignment vertical="top"/>
      <protection locked="0"/>
    </xf>
    <xf numFmtId="49" fontId="11" fillId="0" borderId="0" xfId="0" applyNumberFormat="1" applyFont="1" applyAlignment="1" applyProtection="1">
      <alignment horizontal="left" vertical="top"/>
      <protection locked="0"/>
    </xf>
    <xf numFmtId="49" fontId="11" fillId="0" borderId="0" xfId="0" applyNumberFormat="1" applyFont="1" applyFill="1" applyAlignment="1">
      <alignment horizontal="left"/>
    </xf>
    <xf numFmtId="49" fontId="11" fillId="0" borderId="0" xfId="0" applyNumberFormat="1" applyFont="1" applyAlignment="1" applyProtection="1">
      <alignment horizontal="right" vertical="top"/>
      <protection locked="0"/>
    </xf>
    <xf numFmtId="0" fontId="15" fillId="0" borderId="0" xfId="0" applyFont="1" applyAlignment="1" applyProtection="1">
      <alignment vertical="top" wrapText="1"/>
      <protection locked="0"/>
    </xf>
    <xf numFmtId="0" fontId="12" fillId="0" borderId="0" xfId="0" applyFont="1" applyAlignment="1" applyProtection="1">
      <alignment vertical="top"/>
      <protection locked="0"/>
    </xf>
    <xf numFmtId="0" fontId="18" fillId="0" borderId="0" xfId="0" applyFont="1" applyAlignment="1" applyProtection="1">
      <alignment vertical="top" wrapText="1"/>
      <protection locked="0"/>
    </xf>
    <xf numFmtId="49" fontId="11" fillId="0" borderId="0" xfId="0" applyNumberFormat="1" applyFont="1" applyFill="1" applyAlignment="1" applyProtection="1">
      <alignment horizontal="right" vertical="top"/>
      <protection locked="0"/>
    </xf>
    <xf numFmtId="0" fontId="15" fillId="0" borderId="0" xfId="0" applyFont="1" applyFill="1" applyAlignment="1" applyProtection="1">
      <alignment vertical="top" wrapText="1"/>
      <protection locked="0"/>
    </xf>
    <xf numFmtId="0" fontId="11" fillId="0" borderId="0" xfId="0" applyFont="1" applyFill="1" applyAlignment="1" applyProtection="1">
      <alignment horizontal="left"/>
      <protection locked="0"/>
    </xf>
    <xf numFmtId="40" fontId="15" fillId="0" borderId="0" xfId="0" applyNumberFormat="1" applyFont="1" applyFill="1" applyProtection="1">
      <protection locked="0"/>
    </xf>
    <xf numFmtId="174" fontId="15" fillId="0" borderId="0" xfId="0" applyNumberFormat="1" applyFont="1" applyFill="1"/>
    <xf numFmtId="174" fontId="15" fillId="0" borderId="0" xfId="0" applyNumberFormat="1" applyFont="1" applyFill="1" applyProtection="1">
      <protection locked="0"/>
    </xf>
    <xf numFmtId="49" fontId="21" fillId="0" borderId="0" xfId="0" applyNumberFormat="1" applyFont="1" applyAlignment="1" applyProtection="1">
      <alignment vertical="top"/>
      <protection locked="0"/>
    </xf>
    <xf numFmtId="0" fontId="21" fillId="0" borderId="0" xfId="0" applyFont="1" applyAlignment="1" applyProtection="1">
      <alignment vertical="top"/>
      <protection locked="0"/>
    </xf>
    <xf numFmtId="0" fontId="22" fillId="0" borderId="0" xfId="0" applyNumberFormat="1" applyFont="1" applyFill="1" applyBorder="1" applyAlignment="1" applyProtection="1">
      <alignment horizontal="left" vertical="top" wrapText="1"/>
      <protection locked="0"/>
    </xf>
    <xf numFmtId="0" fontId="11" fillId="0" borderId="5" xfId="0" applyFont="1" applyFill="1" applyBorder="1" applyAlignment="1" applyProtection="1">
      <alignment horizontal="left"/>
      <protection locked="0"/>
    </xf>
    <xf numFmtId="0" fontId="23" fillId="0" borderId="0" xfId="0" applyFont="1"/>
    <xf numFmtId="0" fontId="21" fillId="0" borderId="0" xfId="0" applyFont="1" applyFill="1" applyAlignment="1" applyProtection="1">
      <alignment vertical="top"/>
      <protection locked="0"/>
    </xf>
    <xf numFmtId="0" fontId="18" fillId="0" borderId="0" xfId="0" applyFont="1" applyFill="1" applyAlignment="1" applyProtection="1">
      <alignment vertical="top" wrapText="1"/>
      <protection locked="0"/>
    </xf>
    <xf numFmtId="1" fontId="15" fillId="0" borderId="2" xfId="0" applyNumberFormat="1" applyFont="1" applyBorder="1" applyProtection="1">
      <protection locked="0"/>
    </xf>
    <xf numFmtId="175" fontId="15" fillId="0" borderId="2" xfId="0" applyNumberFormat="1" applyFont="1" applyFill="1" applyBorder="1"/>
    <xf numFmtId="175" fontId="15" fillId="0" borderId="2" xfId="0" applyNumberFormat="1" applyFont="1" applyBorder="1" applyProtection="1">
      <protection locked="0"/>
    </xf>
    <xf numFmtId="175" fontId="15" fillId="0" borderId="2" xfId="0" applyNumberFormat="1" applyFont="1" applyBorder="1"/>
    <xf numFmtId="1" fontId="18" fillId="0" borderId="0" xfId="0" applyNumberFormat="1" applyFont="1" applyProtection="1">
      <protection locked="0"/>
    </xf>
    <xf numFmtId="175" fontId="15" fillId="0" borderId="0" xfId="0" applyNumberFormat="1" applyFont="1"/>
    <xf numFmtId="175" fontId="18" fillId="0" borderId="0" xfId="0" applyNumberFormat="1" applyFont="1" applyProtection="1">
      <protection locked="0"/>
    </xf>
    <xf numFmtId="0" fontId="11" fillId="0" borderId="2" xfId="0" applyFont="1" applyBorder="1" applyAlignment="1">
      <alignment horizontal="left" wrapText="1"/>
    </xf>
    <xf numFmtId="0" fontId="48" fillId="0" borderId="2" xfId="0" applyFont="1" applyBorder="1" applyAlignment="1">
      <alignment horizontal="left" wrapText="1"/>
    </xf>
    <xf numFmtId="1" fontId="15" fillId="0" borderId="0" xfId="0" applyNumberFormat="1" applyFont="1" applyProtection="1">
      <protection locked="0"/>
    </xf>
    <xf numFmtId="175" fontId="15" fillId="0" borderId="0" xfId="0" applyNumberFormat="1" applyFont="1" applyProtection="1">
      <protection locked="0"/>
    </xf>
    <xf numFmtId="0" fontId="12" fillId="0" borderId="0" xfId="0" applyFont="1" applyBorder="1" applyAlignment="1" applyProtection="1">
      <alignment vertical="top"/>
      <protection locked="0"/>
    </xf>
    <xf numFmtId="0" fontId="18" fillId="0" borderId="0" xfId="0" applyFont="1" applyBorder="1" applyAlignment="1" applyProtection="1">
      <alignment vertical="top" wrapText="1"/>
      <protection locked="0"/>
    </xf>
    <xf numFmtId="0" fontId="12" fillId="0" borderId="0" xfId="0" applyFont="1" applyBorder="1" applyAlignment="1" applyProtection="1">
      <alignment horizontal="left"/>
      <protection locked="0"/>
    </xf>
    <xf numFmtId="40" fontId="18" fillId="0" borderId="0" xfId="0" applyNumberFormat="1" applyFont="1" applyBorder="1" applyProtection="1">
      <protection locked="0"/>
    </xf>
    <xf numFmtId="174" fontId="18" fillId="0" borderId="0" xfId="0" applyNumberFormat="1" applyFont="1" applyBorder="1" applyProtection="1">
      <protection locked="0"/>
    </xf>
    <xf numFmtId="174" fontId="12" fillId="0" borderId="0" xfId="1" applyNumberFormat="1" applyFont="1" applyFill="1" applyAlignment="1" applyProtection="1">
      <alignment vertical="center"/>
      <protection locked="0"/>
    </xf>
    <xf numFmtId="49" fontId="11" fillId="0" borderId="0" xfId="1" applyNumberFormat="1" applyFont="1" applyFill="1" applyAlignment="1" applyProtection="1">
      <alignment horizontal="right" vertical="center"/>
      <protection locked="0"/>
    </xf>
    <xf numFmtId="0" fontId="12" fillId="0" borderId="0" xfId="1" applyFont="1" applyFill="1" applyAlignment="1" applyProtection="1">
      <alignment horizontal="left" vertical="center" wrapText="1"/>
      <protection locked="0"/>
    </xf>
    <xf numFmtId="0" fontId="12" fillId="0" borderId="0" xfId="1" applyFont="1" applyFill="1" applyAlignment="1" applyProtection="1">
      <alignment horizontal="left" vertical="center"/>
      <protection locked="0"/>
    </xf>
    <xf numFmtId="179" fontId="12" fillId="0" borderId="0" xfId="1" applyNumberFormat="1" applyFont="1" applyFill="1" applyAlignment="1" applyProtection="1">
      <alignment vertical="center"/>
      <protection locked="0"/>
    </xf>
    <xf numFmtId="0" fontId="12" fillId="0" borderId="2" xfId="1" applyFont="1" applyFill="1" applyBorder="1" applyAlignment="1" applyProtection="1">
      <alignment horizontal="center" vertical="center"/>
      <protection locked="0"/>
    </xf>
    <xf numFmtId="0" fontId="12" fillId="0" borderId="2" xfId="1" applyFont="1" applyFill="1" applyBorder="1" applyAlignment="1" applyProtection="1">
      <alignment horizontal="center" vertical="center" wrapText="1"/>
      <protection locked="0"/>
    </xf>
    <xf numFmtId="179" fontId="12" fillId="0" borderId="2" xfId="1" applyNumberFormat="1" applyFont="1" applyFill="1" applyBorder="1" applyAlignment="1" applyProtection="1">
      <alignment horizontal="center" vertical="center"/>
      <protection locked="0"/>
    </xf>
    <xf numFmtId="174" fontId="12" fillId="0" borderId="2" xfId="1" applyNumberFormat="1" applyFont="1" applyFill="1" applyBorder="1" applyAlignment="1" applyProtection="1">
      <alignment horizontal="center" vertical="center"/>
      <protection locked="0"/>
    </xf>
    <xf numFmtId="49" fontId="11" fillId="0" borderId="2" xfId="1" applyNumberFormat="1" applyFont="1" applyFill="1" applyBorder="1" applyAlignment="1" applyProtection="1">
      <alignment horizontal="center" vertical="center"/>
      <protection locked="0"/>
    </xf>
    <xf numFmtId="0" fontId="11" fillId="0" borderId="2" xfId="5" applyFont="1" applyFill="1" applyBorder="1" applyAlignment="1" applyProtection="1">
      <alignment wrapText="1"/>
      <protection locked="0"/>
    </xf>
    <xf numFmtId="179" fontId="11" fillId="0" borderId="2" xfId="5" applyNumberFormat="1" applyFont="1" applyFill="1" applyBorder="1" applyProtection="1">
      <protection locked="0"/>
    </xf>
    <xf numFmtId="174" fontId="11" fillId="0" borderId="2" xfId="5" applyNumberFormat="1" applyFont="1" applyFill="1" applyBorder="1"/>
    <xf numFmtId="174" fontId="11" fillId="0" borderId="2" xfId="5" applyNumberFormat="1" applyFont="1" applyFill="1" applyBorder="1" applyProtection="1">
      <protection locked="0"/>
    </xf>
    <xf numFmtId="0" fontId="11" fillId="0" borderId="2" xfId="2" applyFont="1" applyFill="1" applyBorder="1" applyProtection="1">
      <protection locked="0"/>
    </xf>
    <xf numFmtId="179" fontId="11" fillId="0" borderId="2" xfId="2" applyNumberFormat="1" applyFont="1" applyFill="1" applyBorder="1" applyAlignment="1" applyProtection="1">
      <alignment horizontal="right"/>
      <protection locked="0"/>
    </xf>
    <xf numFmtId="174" fontId="11" fillId="0" borderId="2" xfId="2" applyNumberFormat="1" applyFont="1" applyFill="1" applyBorder="1" applyAlignment="1">
      <alignment horizontal="right"/>
    </xf>
    <xf numFmtId="174" fontId="11" fillId="0" borderId="2" xfId="2" applyNumberFormat="1" applyFont="1" applyFill="1" applyBorder="1" applyProtection="1">
      <protection locked="0"/>
    </xf>
    <xf numFmtId="0" fontId="11" fillId="0" borderId="2" xfId="1" applyFont="1" applyFill="1" applyBorder="1" applyAlignment="1" applyProtection="1">
      <alignment horizontal="left" vertical="center"/>
      <protection locked="0"/>
    </xf>
    <xf numFmtId="179" fontId="11" fillId="0" borderId="2" xfId="1" applyNumberFormat="1" applyFont="1" applyFill="1" applyBorder="1" applyAlignment="1" applyProtection="1">
      <alignment vertical="center"/>
      <protection locked="0"/>
    </xf>
    <xf numFmtId="174" fontId="11" fillId="0" borderId="2" xfId="1" applyNumberFormat="1" applyFont="1" applyFill="1" applyBorder="1" applyAlignment="1">
      <alignment vertical="center"/>
    </xf>
    <xf numFmtId="174" fontId="11" fillId="0" borderId="2" xfId="1" applyNumberFormat="1" applyFont="1" applyFill="1" applyBorder="1" applyAlignment="1" applyProtection="1">
      <alignment vertical="center"/>
      <protection locked="0"/>
    </xf>
    <xf numFmtId="49" fontId="16" fillId="0" borderId="0" xfId="0" applyNumberFormat="1" applyFont="1" applyAlignment="1" applyProtection="1">
      <alignment vertical="top"/>
      <protection locked="0"/>
    </xf>
    <xf numFmtId="0" fontId="11" fillId="0" borderId="2" xfId="0" applyFont="1" applyFill="1" applyBorder="1" applyAlignment="1" applyProtection="1">
      <alignment vertical="top" wrapText="1"/>
      <protection locked="0"/>
    </xf>
    <xf numFmtId="40" fontId="11" fillId="0" borderId="2" xfId="0" applyNumberFormat="1" applyFont="1" applyBorder="1" applyProtection="1">
      <protection locked="0"/>
    </xf>
    <xf numFmtId="174" fontId="11" fillId="0" borderId="2" xfId="0" applyNumberFormat="1" applyFont="1" applyBorder="1"/>
    <xf numFmtId="174" fontId="11" fillId="0" borderId="2" xfId="0" applyNumberFormat="1" applyFont="1" applyBorder="1" applyProtection="1">
      <protection locked="0"/>
    </xf>
    <xf numFmtId="0" fontId="11" fillId="0" borderId="2" xfId="0" applyFont="1" applyBorder="1" applyAlignment="1" applyProtection="1">
      <alignment vertical="top" wrapText="1"/>
      <protection locked="0"/>
    </xf>
    <xf numFmtId="0" fontId="49" fillId="0" borderId="2" xfId="0" applyFont="1" applyFill="1" applyBorder="1" applyAlignment="1" applyProtection="1">
      <alignment vertical="top" wrapText="1"/>
      <protection locked="0"/>
    </xf>
    <xf numFmtId="40" fontId="11" fillId="0" borderId="2" xfId="0" applyNumberFormat="1" applyFont="1" applyFill="1" applyBorder="1" applyProtection="1">
      <protection locked="0"/>
    </xf>
    <xf numFmtId="174" fontId="11" fillId="0" borderId="2" xfId="0" applyNumberFormat="1" applyFont="1" applyFill="1" applyBorder="1"/>
    <xf numFmtId="174" fontId="11" fillId="0" borderId="2" xfId="0" applyNumberFormat="1" applyFont="1" applyFill="1" applyBorder="1" applyProtection="1">
      <protection locked="0"/>
    </xf>
    <xf numFmtId="0" fontId="11" fillId="0" borderId="2" xfId="0" applyFont="1" applyFill="1" applyBorder="1" applyAlignment="1">
      <alignment horizontal="left" wrapText="1"/>
    </xf>
    <xf numFmtId="0" fontId="49" fillId="0" borderId="0" xfId="0" applyFont="1" applyAlignment="1">
      <alignment vertical="center" wrapText="1"/>
    </xf>
    <xf numFmtId="40" fontId="11" fillId="0" borderId="5" xfId="0" applyNumberFormat="1" applyFont="1" applyFill="1" applyBorder="1" applyProtection="1">
      <protection locked="0"/>
    </xf>
    <xf numFmtId="174" fontId="11" fillId="0" borderId="5" xfId="0" applyNumberFormat="1" applyFont="1" applyFill="1" applyBorder="1"/>
    <xf numFmtId="174" fontId="11" fillId="0" borderId="5" xfId="0" applyNumberFormat="1" applyFont="1" applyFill="1" applyBorder="1" applyProtection="1">
      <protection locked="0"/>
    </xf>
    <xf numFmtId="0" fontId="11" fillId="0" borderId="0" xfId="0" applyFont="1" applyFill="1" applyBorder="1" applyAlignment="1" applyProtection="1">
      <alignment vertical="top" wrapText="1"/>
      <protection locked="0"/>
    </xf>
    <xf numFmtId="174" fontId="6" fillId="0" borderId="0" xfId="1" applyNumberFormat="1" applyFont="1" applyFill="1" applyAlignment="1" applyProtection="1">
      <alignment vertical="center"/>
      <protection locked="0"/>
    </xf>
    <xf numFmtId="0" fontId="6" fillId="0" borderId="2" xfId="1" applyFont="1" applyFill="1" applyBorder="1" applyAlignment="1" applyProtection="1">
      <alignment horizontal="center" vertical="center"/>
      <protection locked="0"/>
    </xf>
    <xf numFmtId="0" fontId="6" fillId="0" borderId="2" xfId="1" applyFont="1" applyFill="1" applyBorder="1" applyAlignment="1" applyProtection="1">
      <alignment horizontal="center" vertical="center" wrapText="1"/>
      <protection locked="0"/>
    </xf>
    <xf numFmtId="179" fontId="6" fillId="0" borderId="2" xfId="1" applyNumberFormat="1" applyFont="1" applyFill="1" applyBorder="1" applyAlignment="1" applyProtection="1">
      <alignment horizontal="center" vertical="center"/>
      <protection locked="0"/>
    </xf>
    <xf numFmtId="174" fontId="6" fillId="0" borderId="2" xfId="1" applyNumberFormat="1" applyFont="1" applyFill="1" applyBorder="1" applyAlignment="1" applyProtection="1">
      <alignment horizontal="center" vertical="center"/>
      <protection locked="0"/>
    </xf>
    <xf numFmtId="0" fontId="46" fillId="0" borderId="2" xfId="1" applyFont="1" applyFill="1" applyBorder="1" applyAlignment="1" applyProtection="1">
      <alignment horizontal="left" vertical="center"/>
      <protection locked="0"/>
    </xf>
    <xf numFmtId="179" fontId="46" fillId="0" borderId="2" xfId="1" applyNumberFormat="1" applyFont="1" applyFill="1" applyBorder="1" applyAlignment="1" applyProtection="1">
      <alignment vertical="center"/>
      <protection locked="0"/>
    </xf>
    <xf numFmtId="174" fontId="46" fillId="0" borderId="2" xfId="1" applyNumberFormat="1" applyFont="1" applyFill="1" applyBorder="1" applyAlignment="1">
      <alignment vertical="center"/>
    </xf>
    <xf numFmtId="49" fontId="6" fillId="0" borderId="0" xfId="2" applyNumberFormat="1" applyFont="1" applyFill="1" applyAlignment="1" applyProtection="1">
      <alignment vertical="top"/>
      <protection locked="0"/>
    </xf>
    <xf numFmtId="49" fontId="10" fillId="0" borderId="0" xfId="2" applyNumberFormat="1" applyFont="1" applyFill="1" applyAlignment="1" applyProtection="1">
      <alignment horizontal="right" vertical="top"/>
      <protection locked="0"/>
    </xf>
    <xf numFmtId="0" fontId="6" fillId="0" borderId="0" xfId="2" applyFont="1" applyFill="1" applyAlignment="1" applyProtection="1">
      <alignment vertical="top" wrapText="1"/>
      <protection locked="0"/>
    </xf>
    <xf numFmtId="0" fontId="6" fillId="0" borderId="0" xfId="2" applyFont="1" applyFill="1" applyAlignment="1" applyProtection="1">
      <alignment horizontal="left"/>
      <protection locked="0"/>
    </xf>
    <xf numFmtId="179" fontId="6" fillId="0" borderId="0" xfId="2" applyNumberFormat="1" applyFont="1" applyFill="1" applyProtection="1">
      <protection locked="0"/>
    </xf>
    <xf numFmtId="174" fontId="6" fillId="0" borderId="0" xfId="2" applyNumberFormat="1" applyFont="1" applyFill="1" applyProtection="1">
      <protection locked="0"/>
    </xf>
    <xf numFmtId="0" fontId="10" fillId="0" borderId="0" xfId="2" applyFont="1" applyFill="1" applyAlignment="1">
      <alignment vertical="top"/>
    </xf>
    <xf numFmtId="49" fontId="10" fillId="0" borderId="2" xfId="2" applyNumberFormat="1" applyFont="1" applyFill="1" applyBorder="1" applyAlignment="1" applyProtection="1">
      <alignment horizontal="right" vertical="top"/>
      <protection locked="0"/>
    </xf>
    <xf numFmtId="0" fontId="10" fillId="0" borderId="2" xfId="2" applyFont="1" applyFill="1" applyBorder="1" applyAlignment="1" applyProtection="1">
      <alignment horizontal="left"/>
      <protection locked="0"/>
    </xf>
    <xf numFmtId="179" fontId="10" fillId="0" borderId="2" xfId="2" applyNumberFormat="1" applyFont="1" applyFill="1" applyBorder="1" applyProtection="1">
      <protection locked="0"/>
    </xf>
    <xf numFmtId="174" fontId="10" fillId="0" borderId="2" xfId="2" applyNumberFormat="1" applyFont="1" applyFill="1" applyBorder="1" applyProtection="1">
      <protection locked="0"/>
    </xf>
    <xf numFmtId="0" fontId="46" fillId="0" borderId="2" xfId="1" applyFont="1" applyFill="1" applyBorder="1" applyAlignment="1" applyProtection="1">
      <alignment horizontal="left"/>
      <protection locked="0"/>
    </xf>
    <xf numFmtId="179" fontId="46" fillId="0" borderId="2" xfId="1" applyNumberFormat="1" applyFont="1" applyFill="1" applyBorder="1" applyProtection="1">
      <protection locked="0"/>
    </xf>
    <xf numFmtId="174" fontId="46" fillId="0" borderId="2" xfId="1" applyNumberFormat="1" applyFont="1" applyFill="1" applyBorder="1"/>
    <xf numFmtId="49" fontId="10" fillId="0" borderId="0" xfId="2" applyNumberFormat="1" applyFont="1" applyFill="1" applyAlignment="1" applyProtection="1">
      <alignment vertical="top"/>
      <protection locked="0"/>
    </xf>
    <xf numFmtId="0" fontId="10" fillId="0" borderId="6" xfId="5" applyFont="1" applyBorder="1" applyAlignment="1">
      <alignment wrapText="1"/>
    </xf>
    <xf numFmtId="0" fontId="10" fillId="0" borderId="2" xfId="5" applyFont="1" applyBorder="1" applyAlignment="1" applyProtection="1">
      <alignment wrapText="1"/>
      <protection locked="0"/>
    </xf>
    <xf numFmtId="174" fontId="10" fillId="0" borderId="2" xfId="5" applyNumberFormat="1" applyFont="1" applyBorder="1" applyProtection="1">
      <protection locked="0"/>
    </xf>
    <xf numFmtId="49" fontId="11" fillId="0" borderId="0" xfId="0" applyNumberFormat="1" applyFont="1" applyBorder="1" applyAlignment="1" applyProtection="1">
      <alignment horizontal="right" vertical="top"/>
      <protection locked="0"/>
    </xf>
    <xf numFmtId="0" fontId="11" fillId="0" borderId="0" xfId="0" applyFont="1" applyFill="1" applyBorder="1" applyAlignment="1" applyProtection="1">
      <alignment horizontal="left"/>
      <protection locked="0"/>
    </xf>
    <xf numFmtId="40" fontId="11" fillId="0" borderId="0" xfId="0" applyNumberFormat="1" applyFont="1" applyFill="1" applyBorder="1" applyProtection="1">
      <protection locked="0"/>
    </xf>
    <xf numFmtId="174" fontId="11" fillId="0" borderId="0" xfId="0" applyNumberFormat="1" applyFont="1" applyFill="1" applyBorder="1"/>
    <xf numFmtId="174" fontId="11" fillId="0" borderId="0" xfId="0" applyNumberFormat="1" applyFont="1" applyFill="1" applyBorder="1" applyProtection="1">
      <protection locked="0"/>
    </xf>
    <xf numFmtId="0" fontId="46" fillId="0" borderId="2" xfId="1" applyFont="1" applyBorder="1" applyAlignment="1" applyProtection="1">
      <alignment vertical="center" wrapText="1"/>
      <protection locked="0"/>
    </xf>
    <xf numFmtId="0" fontId="6" fillId="0" borderId="2" xfId="1" applyFont="1" applyBorder="1" applyAlignment="1" applyProtection="1">
      <alignment vertical="center" wrapText="1"/>
      <protection locked="0"/>
    </xf>
    <xf numFmtId="0" fontId="18" fillId="0" borderId="0" xfId="0" applyFont="1" applyAlignment="1" applyProtection="1">
      <alignment wrapText="1"/>
      <protection locked="0"/>
    </xf>
    <xf numFmtId="40" fontId="11" fillId="0" borderId="2" xfId="0" applyNumberFormat="1" applyFont="1" applyBorder="1" applyAlignment="1" applyProtection="1">
      <alignment vertical="center"/>
      <protection locked="0"/>
    </xf>
    <xf numFmtId="40" fontId="11" fillId="0" borderId="2" xfId="0" applyNumberFormat="1" applyFont="1" applyFill="1" applyBorder="1" applyAlignment="1" applyProtection="1">
      <alignment vertical="center"/>
      <protection locked="0"/>
    </xf>
    <xf numFmtId="49" fontId="10" fillId="0" borderId="2" xfId="1" applyNumberFormat="1" applyFont="1" applyBorder="1" applyAlignment="1" applyProtection="1">
      <alignment horizontal="right" vertical="center"/>
      <protection locked="0"/>
    </xf>
    <xf numFmtId="49" fontId="46" fillId="0" borderId="2" xfId="1" applyNumberFormat="1" applyFont="1" applyBorder="1" applyAlignment="1" applyProtection="1">
      <alignment horizontal="right" vertical="center"/>
      <protection locked="0"/>
    </xf>
    <xf numFmtId="1" fontId="15" fillId="0" borderId="2" xfId="0" applyNumberFormat="1" applyFont="1" applyFill="1" applyBorder="1" applyProtection="1">
      <protection locked="0"/>
    </xf>
    <xf numFmtId="0" fontId="15" fillId="0" borderId="2" xfId="0" applyFont="1" applyFill="1" applyBorder="1" applyProtection="1">
      <protection locked="0"/>
    </xf>
    <xf numFmtId="175" fontId="15" fillId="0" borderId="2" xfId="0" applyNumberFormat="1" applyFont="1" applyFill="1" applyBorder="1" applyProtection="1">
      <protection locked="0"/>
    </xf>
    <xf numFmtId="0" fontId="15" fillId="0" borderId="2" xfId="0" applyFont="1" applyFill="1" applyBorder="1" applyAlignment="1">
      <alignment horizontal="left" wrapText="1"/>
    </xf>
    <xf numFmtId="1" fontId="11" fillId="0" borderId="0" xfId="0" applyNumberFormat="1" applyFont="1"/>
    <xf numFmtId="0" fontId="46" fillId="0" borderId="2" xfId="1" applyFont="1" applyFill="1" applyBorder="1" applyAlignment="1" applyProtection="1">
      <alignment vertical="center" wrapText="1"/>
      <protection locked="0"/>
    </xf>
    <xf numFmtId="0" fontId="34" fillId="0" borderId="0" xfId="0" applyFont="1" applyAlignment="1">
      <alignment vertical="top"/>
    </xf>
    <xf numFmtId="0" fontId="34" fillId="0" borderId="0" xfId="0" applyFont="1" applyAlignment="1">
      <alignment horizontal="left" vertical="top"/>
    </xf>
    <xf numFmtId="0" fontId="34" fillId="0" borderId="0" xfId="0" applyFont="1" applyAlignment="1">
      <alignment horizontal="justify" vertical="top" wrapText="1"/>
    </xf>
    <xf numFmtId="4" fontId="34" fillId="0" borderId="0" xfId="0" applyNumberFormat="1" applyFont="1" applyAlignment="1">
      <alignment horizontal="right" vertical="top"/>
    </xf>
    <xf numFmtId="4" fontId="34" fillId="0" borderId="0" xfId="0" applyNumberFormat="1" applyFont="1" applyAlignment="1">
      <alignment vertical="top"/>
    </xf>
    <xf numFmtId="0" fontId="36" fillId="0" borderId="0" xfId="0" applyFont="1" applyAlignment="1">
      <alignment vertical="top"/>
    </xf>
    <xf numFmtId="0" fontId="36" fillId="0" borderId="0" xfId="0" applyFont="1" applyAlignment="1">
      <alignment horizontal="left" vertical="top"/>
    </xf>
    <xf numFmtId="4" fontId="36" fillId="0" borderId="0" xfId="0" applyNumberFormat="1" applyFont="1" applyAlignment="1">
      <alignment horizontal="right" vertical="top"/>
    </xf>
    <xf numFmtId="0" fontId="37" fillId="0" borderId="0" xfId="0" applyFont="1" applyAlignment="1">
      <alignment horizontal="left" vertical="top"/>
    </xf>
    <xf numFmtId="4" fontId="37" fillId="0" borderId="0" xfId="0" applyNumberFormat="1" applyFont="1" applyAlignment="1">
      <alignment horizontal="right" vertical="top"/>
    </xf>
    <xf numFmtId="0" fontId="37" fillId="0" borderId="0" xfId="0" applyFont="1" applyAlignment="1">
      <alignment vertical="top"/>
    </xf>
    <xf numFmtId="0" fontId="36" fillId="0" borderId="0" xfId="0" applyFont="1" applyAlignment="1">
      <alignment horizontal="left" vertical="top" wrapText="1"/>
    </xf>
    <xf numFmtId="0" fontId="36" fillId="0" borderId="0" xfId="0" applyFont="1" applyAlignment="1">
      <alignment horizontal="justify" vertical="top" wrapText="1"/>
    </xf>
    <xf numFmtId="4" fontId="34" fillId="0" borderId="0" xfId="0" applyNumberFormat="1" applyFont="1" applyAlignment="1">
      <alignment horizontal="right" vertical="top" wrapText="1"/>
    </xf>
    <xf numFmtId="4" fontId="34" fillId="0" borderId="0" xfId="0" applyNumberFormat="1" applyFont="1" applyAlignment="1">
      <alignment vertical="top" wrapText="1"/>
    </xf>
    <xf numFmtId="0" fontId="34" fillId="0" borderId="0" xfId="0" applyFont="1" applyAlignment="1">
      <alignment vertical="top" wrapText="1"/>
    </xf>
    <xf numFmtId="0" fontId="34" fillId="0" borderId="0" xfId="0" applyFont="1" applyAlignment="1">
      <alignment horizontal="left" vertical="top" wrapText="1"/>
    </xf>
    <xf numFmtId="4" fontId="36" fillId="0" borderId="0" xfId="0" applyNumberFormat="1" applyFont="1" applyAlignment="1">
      <alignment horizontal="right" vertical="top" wrapText="1"/>
    </xf>
    <xf numFmtId="4" fontId="36" fillId="0" borderId="0" xfId="0" applyNumberFormat="1" applyFont="1" applyAlignment="1">
      <alignment vertical="top" wrapText="1"/>
    </xf>
    <xf numFmtId="0" fontId="50" fillId="0" borderId="0" xfId="0" applyFont="1" applyAlignment="1">
      <alignment vertical="top" wrapText="1"/>
    </xf>
    <xf numFmtId="4" fontId="36" fillId="0" borderId="0" xfId="7" applyNumberFormat="1" applyFont="1" applyBorder="1" applyAlignment="1">
      <alignment horizontal="right" vertical="top" wrapText="1"/>
    </xf>
    <xf numFmtId="0" fontId="50" fillId="0" borderId="0" xfId="0" applyFont="1" applyAlignment="1">
      <alignment vertical="top"/>
    </xf>
    <xf numFmtId="0" fontId="35" fillId="0" borderId="0" xfId="0" applyFont="1" applyAlignment="1">
      <alignment vertical="top" wrapText="1"/>
    </xf>
    <xf numFmtId="0" fontId="12" fillId="0" borderId="0" xfId="0" applyFont="1" applyAlignment="1">
      <alignment horizontal="left" vertical="top"/>
    </xf>
    <xf numFmtId="0" fontId="12" fillId="0" borderId="0" xfId="0" applyFont="1" applyAlignment="1">
      <alignment horizontal="justify" vertical="top" wrapText="1"/>
    </xf>
    <xf numFmtId="4" fontId="12" fillId="0" borderId="0" xfId="0" applyNumberFormat="1" applyFont="1" applyAlignment="1">
      <alignment horizontal="right" vertical="top"/>
    </xf>
    <xf numFmtId="4" fontId="12" fillId="0" borderId="0" xfId="0" applyNumberFormat="1" applyFont="1" applyAlignment="1">
      <alignment vertical="top"/>
    </xf>
    <xf numFmtId="174" fontId="12" fillId="0" borderId="0" xfId="0" applyNumberFormat="1" applyFont="1" applyAlignment="1">
      <alignment horizontal="right"/>
    </xf>
    <xf numFmtId="174" fontId="47" fillId="0" borderId="0" xfId="1" applyNumberFormat="1" applyFont="1" applyAlignment="1" applyProtection="1">
      <alignment vertical="center" wrapText="1"/>
      <protection locked="0"/>
    </xf>
    <xf numFmtId="0" fontId="12" fillId="0" borderId="3" xfId="1" applyFont="1" applyFill="1" applyBorder="1" applyAlignment="1" applyProtection="1">
      <alignment vertical="center" wrapText="1"/>
      <protection locked="0"/>
    </xf>
    <xf numFmtId="0" fontId="12" fillId="0" borderId="2" xfId="1" applyFont="1" applyFill="1" applyBorder="1" applyAlignment="1" applyProtection="1">
      <alignment vertical="center" wrapText="1"/>
      <protection locked="0"/>
    </xf>
    <xf numFmtId="0" fontId="11" fillId="0" borderId="2" xfId="5" applyFont="1" applyFill="1" applyBorder="1" applyAlignment="1">
      <alignment wrapText="1"/>
    </xf>
    <xf numFmtId="0" fontId="11" fillId="0" borderId="2" xfId="2" applyFont="1" applyFill="1" applyBorder="1" applyAlignment="1" applyProtection="1">
      <alignment vertical="center" wrapText="1"/>
      <protection locked="0"/>
    </xf>
    <xf numFmtId="0" fontId="34" fillId="0" borderId="2" xfId="0" applyFont="1" applyBorder="1" applyAlignment="1">
      <alignment horizontal="left" vertical="top"/>
    </xf>
    <xf numFmtId="0" fontId="34" fillId="0" borderId="2" xfId="0" applyFont="1" applyBorder="1" applyAlignment="1">
      <alignment horizontal="left" vertical="top" wrapText="1"/>
    </xf>
    <xf numFmtId="4" fontId="34" fillId="0" borderId="2" xfId="0" applyNumberFormat="1" applyFont="1" applyBorder="1" applyAlignment="1">
      <alignment horizontal="right" vertical="top"/>
    </xf>
    <xf numFmtId="0" fontId="34" fillId="0" borderId="2" xfId="6" applyFont="1" applyBorder="1" applyAlignment="1">
      <alignment horizontal="left" vertical="top"/>
    </xf>
    <xf numFmtId="4" fontId="34" fillId="0" borderId="2" xfId="6" applyNumberFormat="1" applyFont="1" applyBorder="1"/>
    <xf numFmtId="0" fontId="36" fillId="0" borderId="0" xfId="0" applyFont="1" applyBorder="1" applyAlignment="1">
      <alignment horizontal="justify" vertical="top" wrapText="1"/>
    </xf>
    <xf numFmtId="4" fontId="36" fillId="0" borderId="0" xfId="0" applyNumberFormat="1" applyFont="1" applyBorder="1" applyAlignment="1">
      <alignment horizontal="right" vertical="top" wrapText="1"/>
    </xf>
    <xf numFmtId="4" fontId="36" fillId="0" borderId="0" xfId="0" applyNumberFormat="1" applyFont="1" applyBorder="1" applyAlignment="1">
      <alignment vertical="top" wrapText="1"/>
    </xf>
    <xf numFmtId="0" fontId="38" fillId="0" borderId="2" xfId="0" applyFont="1" applyBorder="1" applyAlignment="1">
      <alignment horizontal="left" vertical="top" wrapText="1"/>
    </xf>
    <xf numFmtId="4" fontId="38" fillId="0" borderId="2" xfId="0" applyNumberFormat="1" applyFont="1" applyBorder="1"/>
    <xf numFmtId="0" fontId="38" fillId="0" borderId="2" xfId="0" applyFont="1" applyBorder="1" applyAlignment="1">
      <alignment horizontal="left" vertical="top"/>
    </xf>
    <xf numFmtId="0" fontId="34" fillId="0" borderId="2" xfId="0" applyFont="1" applyBorder="1" applyAlignment="1">
      <alignment horizontal="justify" vertical="top" wrapText="1"/>
    </xf>
    <xf numFmtId="4" fontId="34" fillId="0" borderId="2" xfId="0" applyNumberFormat="1" applyFont="1" applyBorder="1" applyAlignment="1">
      <alignment horizontal="right" vertical="top" wrapText="1"/>
    </xf>
    <xf numFmtId="4" fontId="34" fillId="0" borderId="2" xfId="0" applyNumberFormat="1" applyFont="1" applyBorder="1" applyAlignment="1">
      <alignment vertical="top" wrapText="1"/>
    </xf>
    <xf numFmtId="0" fontId="36" fillId="0" borderId="2" xfId="0" applyFont="1" applyBorder="1" applyAlignment="1">
      <alignment horizontal="left" vertical="top" wrapText="1"/>
    </xf>
    <xf numFmtId="0" fontId="38" fillId="0" borderId="2" xfId="6" applyFont="1" applyBorder="1" applyAlignment="1">
      <alignment horizontal="left" vertical="top" wrapText="1"/>
    </xf>
    <xf numFmtId="0" fontId="38" fillId="0" borderId="2" xfId="6" applyFont="1" applyBorder="1" applyAlignment="1">
      <alignment horizontal="left" vertical="top"/>
    </xf>
    <xf numFmtId="4" fontId="38" fillId="0" borderId="2" xfId="6" applyNumberFormat="1" applyFont="1" applyBorder="1" applyAlignment="1">
      <alignment vertical="top"/>
    </xf>
    <xf numFmtId="4" fontId="38" fillId="0" borderId="2" xfId="6" applyNumberFormat="1" applyFont="1" applyBorder="1" applyAlignment="1">
      <alignment horizontal="right" vertical="top"/>
    </xf>
    <xf numFmtId="4" fontId="38" fillId="0" borderId="2" xfId="6" applyNumberFormat="1" applyFont="1" applyBorder="1"/>
    <xf numFmtId="2" fontId="34" fillId="0" borderId="2" xfId="0" applyNumberFormat="1" applyFont="1" applyBorder="1" applyAlignment="1">
      <alignment horizontal="right" vertical="top" wrapText="1"/>
    </xf>
    <xf numFmtId="2" fontId="34" fillId="0" borderId="2" xfId="0" applyNumberFormat="1" applyFont="1" applyBorder="1" applyAlignment="1">
      <alignment vertical="top" wrapText="1"/>
    </xf>
    <xf numFmtId="4" fontId="50" fillId="0" borderId="2" xfId="0" applyNumberFormat="1" applyFont="1" applyBorder="1" applyAlignment="1">
      <alignment horizontal="right" vertical="top" wrapText="1"/>
    </xf>
    <xf numFmtId="4" fontId="50" fillId="0" borderId="2" xfId="0" applyNumberFormat="1" applyFont="1" applyBorder="1" applyAlignment="1">
      <alignment vertical="top" wrapText="1"/>
    </xf>
    <xf numFmtId="0" fontId="34" fillId="0" borderId="0" xfId="0" applyFont="1" applyBorder="1" applyAlignment="1">
      <alignment horizontal="left" vertical="top" wrapText="1"/>
    </xf>
    <xf numFmtId="0" fontId="37" fillId="0" borderId="0" xfId="0" applyFont="1" applyBorder="1" applyAlignment="1">
      <alignment horizontal="left" vertical="top"/>
    </xf>
    <xf numFmtId="0" fontId="37" fillId="0" borderId="0" xfId="0" applyFont="1" applyBorder="1" applyAlignment="1">
      <alignment horizontal="justify" vertical="top" wrapText="1"/>
    </xf>
    <xf numFmtId="0" fontId="36" fillId="0" borderId="0" xfId="0" applyFont="1" applyBorder="1" applyAlignment="1">
      <alignment horizontal="left" vertical="top" wrapText="1"/>
    </xf>
    <xf numFmtId="4" fontId="34" fillId="0" borderId="0" xfId="0" applyNumberFormat="1" applyFont="1" applyBorder="1" applyAlignment="1">
      <alignment horizontal="right" vertical="top" wrapText="1"/>
    </xf>
    <xf numFmtId="4" fontId="34" fillId="0" borderId="0" xfId="0" applyNumberFormat="1" applyFont="1" applyBorder="1" applyAlignment="1">
      <alignment vertical="top" wrapText="1"/>
    </xf>
    <xf numFmtId="0" fontId="34" fillId="0" borderId="0" xfId="0" applyFont="1" applyBorder="1" applyAlignment="1">
      <alignment horizontal="justify" vertical="top" wrapText="1"/>
    </xf>
    <xf numFmtId="0" fontId="34" fillId="0" borderId="2" xfId="0" applyFont="1" applyBorder="1" applyAlignment="1">
      <alignment wrapText="1"/>
    </xf>
    <xf numFmtId="0" fontId="34" fillId="0" borderId="2" xfId="0" applyFont="1" applyBorder="1" applyAlignment="1">
      <alignment vertical="top" wrapText="1"/>
    </xf>
    <xf numFmtId="4" fontId="34" fillId="0" borderId="2" xfId="0" applyNumberFormat="1" applyFont="1" applyBorder="1" applyAlignment="1">
      <alignment vertical="top"/>
    </xf>
    <xf numFmtId="0" fontId="34" fillId="0" borderId="2" xfId="0" applyFont="1" applyBorder="1" applyAlignment="1">
      <alignment horizontal="justify" vertical="top"/>
    </xf>
    <xf numFmtId="0" fontId="34" fillId="0" borderId="3" xfId="0" applyFont="1" applyBorder="1" applyAlignment="1">
      <alignment horizontal="justify" vertical="top"/>
    </xf>
    <xf numFmtId="4" fontId="34" fillId="0" borderId="3" xfId="0" applyNumberFormat="1" applyFont="1" applyBorder="1" applyAlignment="1">
      <alignment horizontal="right" vertical="top" wrapText="1"/>
    </xf>
    <xf numFmtId="4" fontId="34" fillId="0" borderId="3" xfId="0" applyNumberFormat="1" applyFont="1" applyBorder="1" applyAlignment="1">
      <alignment vertical="top" wrapText="1"/>
    </xf>
    <xf numFmtId="4" fontId="34" fillId="0" borderId="2" xfId="0" applyNumberFormat="1" applyFont="1" applyBorder="1" applyAlignment="1">
      <alignment wrapText="1"/>
    </xf>
    <xf numFmtId="174" fontId="12" fillId="0" borderId="0" xfId="0" applyNumberFormat="1" applyFont="1" applyProtection="1">
      <protection locked="0"/>
    </xf>
    <xf numFmtId="174" fontId="11" fillId="0" borderId="0" xfId="0" applyNumberFormat="1" applyFont="1" applyProtection="1">
      <protection locked="0"/>
    </xf>
    <xf numFmtId="174" fontId="12" fillId="0" borderId="3" xfId="0" applyNumberFormat="1" applyFont="1" applyBorder="1" applyAlignment="1">
      <alignment horizontal="right"/>
    </xf>
    <xf numFmtId="174" fontId="12" fillId="0" borderId="3" xfId="0" applyNumberFormat="1" applyFont="1" applyBorder="1" applyProtection="1">
      <protection locked="0"/>
    </xf>
    <xf numFmtId="0" fontId="12" fillId="0" borderId="1" xfId="0" applyFont="1" applyBorder="1" applyAlignment="1">
      <alignment horizontal="justify" vertical="top" wrapText="1"/>
    </xf>
    <xf numFmtId="4" fontId="12" fillId="0" borderId="1" xfId="0" applyNumberFormat="1" applyFont="1" applyBorder="1" applyAlignment="1">
      <alignment horizontal="right" vertical="top"/>
    </xf>
    <xf numFmtId="0" fontId="12" fillId="0" borderId="1" xfId="0" applyFont="1" applyBorder="1" applyAlignment="1">
      <alignment vertical="top"/>
    </xf>
    <xf numFmtId="49" fontId="12" fillId="0" borderId="0" xfId="0" applyNumberFormat="1" applyFont="1" applyBorder="1" applyAlignment="1" applyProtection="1">
      <alignment vertical="top"/>
      <protection locked="0"/>
    </xf>
    <xf numFmtId="0" fontId="12" fillId="0" borderId="0" xfId="0" applyFont="1" applyBorder="1" applyAlignment="1">
      <alignment vertical="top"/>
    </xf>
    <xf numFmtId="174" fontId="12" fillId="0" borderId="0" xfId="0" applyNumberFormat="1" applyFont="1" applyBorder="1" applyAlignment="1">
      <alignment horizontal="right"/>
    </xf>
    <xf numFmtId="174" fontId="12" fillId="0" borderId="0" xfId="0" applyNumberFormat="1" applyFont="1" applyBorder="1" applyProtection="1">
      <protection locked="0"/>
    </xf>
    <xf numFmtId="0" fontId="10" fillId="0" borderId="2" xfId="2" applyFont="1" applyFill="1" applyBorder="1" applyAlignment="1" applyProtection="1">
      <alignment vertical="top" wrapText="1"/>
      <protection locked="0"/>
    </xf>
    <xf numFmtId="0" fontId="47" fillId="0" borderId="2" xfId="1" applyFont="1" applyFill="1" applyBorder="1" applyAlignment="1" applyProtection="1">
      <alignment vertical="center" wrapText="1"/>
      <protection locked="0"/>
    </xf>
    <xf numFmtId="0" fontId="11" fillId="0" borderId="2" xfId="2" applyFont="1" applyFill="1" applyBorder="1" applyAlignment="1" applyProtection="1">
      <alignment vertical="top" wrapText="1"/>
      <protection locked="0"/>
    </xf>
    <xf numFmtId="0" fontId="11" fillId="0" borderId="7" xfId="2" applyFont="1" applyFill="1" applyBorder="1" applyAlignment="1" applyProtection="1">
      <alignment vertical="top" wrapText="1"/>
      <protection locked="0"/>
    </xf>
    <xf numFmtId="0" fontId="51" fillId="0" borderId="7" xfId="1" applyFont="1" applyBorder="1" applyAlignment="1" applyProtection="1">
      <alignment vertical="center" wrapText="1"/>
      <protection locked="0"/>
    </xf>
    <xf numFmtId="0" fontId="52" fillId="0" borderId="2" xfId="1" applyFont="1" applyBorder="1" applyAlignment="1" applyProtection="1">
      <alignment horizontal="left"/>
      <protection locked="0"/>
    </xf>
    <xf numFmtId="174" fontId="52" fillId="0" borderId="2" xfId="1" applyNumberFormat="1" applyFont="1" applyBorder="1" applyAlignment="1">
      <alignment horizontal="right"/>
    </xf>
    <xf numFmtId="174" fontId="52" fillId="0" borderId="2" xfId="1" applyNumberFormat="1" applyFont="1" applyBorder="1" applyAlignment="1" applyProtection="1">
      <alignment horizontal="right"/>
      <protection locked="0"/>
    </xf>
    <xf numFmtId="0" fontId="12" fillId="0" borderId="0" xfId="0" applyFont="1" applyAlignment="1" applyProtection="1">
      <alignment horizontal="left" vertical="top" wrapText="1"/>
      <protection locked="0"/>
    </xf>
    <xf numFmtId="0" fontId="10" fillId="0" borderId="2" xfId="2" applyFont="1" applyFill="1" applyBorder="1" applyAlignment="1" applyProtection="1">
      <alignment horizontal="left" vertical="top" wrapText="1"/>
      <protection locked="0"/>
    </xf>
    <xf numFmtId="0" fontId="6" fillId="0" borderId="0" xfId="2" applyFont="1" applyFill="1" applyAlignment="1" applyProtection="1">
      <alignment horizontal="center" vertical="top" wrapText="1"/>
      <protection locked="0"/>
    </xf>
    <xf numFmtId="0" fontId="47" fillId="0" borderId="2" xfId="1" applyFont="1" applyFill="1" applyBorder="1" applyAlignment="1" applyProtection="1">
      <alignment horizontal="center" vertical="center" wrapText="1"/>
      <protection locked="0"/>
    </xf>
    <xf numFmtId="0" fontId="12" fillId="0" borderId="7" xfId="1" applyFont="1" applyFill="1" applyBorder="1" applyAlignment="1" applyProtection="1">
      <alignment horizontal="justify" vertical="center" wrapText="1"/>
      <protection locked="0"/>
    </xf>
    <xf numFmtId="0" fontId="12" fillId="0" borderId="6" xfId="1" applyFont="1" applyFill="1" applyBorder="1" applyAlignment="1" applyProtection="1">
      <alignment horizontal="justify" vertical="center" wrapText="1"/>
      <protection locked="0"/>
    </xf>
    <xf numFmtId="0" fontId="12" fillId="0" borderId="8" xfId="1" applyFont="1" applyFill="1" applyBorder="1" applyAlignment="1" applyProtection="1">
      <alignment horizontal="justify" vertical="center" wrapText="1"/>
      <protection locked="0"/>
    </xf>
    <xf numFmtId="0" fontId="12" fillId="0" borderId="3" xfId="1" applyFont="1" applyFill="1" applyBorder="1" applyAlignment="1" applyProtection="1">
      <alignment horizontal="left" vertical="center" wrapText="1"/>
      <protection locked="0"/>
    </xf>
    <xf numFmtId="0" fontId="11" fillId="0" borderId="7" xfId="5" applyFont="1" applyFill="1" applyBorder="1" applyAlignment="1">
      <alignment horizontal="left" wrapText="1"/>
    </xf>
    <xf numFmtId="0" fontId="11" fillId="0" borderId="6" xfId="5" applyFont="1" applyFill="1" applyBorder="1" applyAlignment="1">
      <alignment horizontal="left" wrapText="1"/>
    </xf>
    <xf numFmtId="0" fontId="11" fillId="0" borderId="8" xfId="5" applyFont="1" applyFill="1" applyBorder="1" applyAlignment="1">
      <alignment horizontal="left" wrapText="1"/>
    </xf>
    <xf numFmtId="0" fontId="11" fillId="0" borderId="7" xfId="2" applyFont="1" applyFill="1" applyBorder="1" applyAlignment="1" applyProtection="1">
      <alignment horizontal="left" vertical="center" wrapText="1"/>
      <protection locked="0"/>
    </xf>
    <xf numFmtId="0" fontId="11" fillId="0" borderId="6" xfId="2" applyFont="1" applyFill="1" applyBorder="1" applyAlignment="1" applyProtection="1">
      <alignment horizontal="left" vertical="center" wrapText="1"/>
      <protection locked="0"/>
    </xf>
    <xf numFmtId="0" fontId="11" fillId="0" borderId="8" xfId="2" applyFont="1" applyFill="1" applyBorder="1" applyAlignment="1" applyProtection="1">
      <alignment horizontal="left" vertical="center" wrapText="1"/>
      <protection locked="0"/>
    </xf>
    <xf numFmtId="0" fontId="10" fillId="0" borderId="6" xfId="5" applyFont="1" applyBorder="1" applyAlignment="1" applyProtection="1">
      <alignment horizontal="left" wrapText="1"/>
      <protection locked="0"/>
    </xf>
    <xf numFmtId="0" fontId="10" fillId="0" borderId="8" xfId="5" applyFont="1" applyBorder="1" applyAlignment="1" applyProtection="1">
      <alignment horizontal="left" wrapText="1"/>
      <protection locked="0"/>
    </xf>
    <xf numFmtId="49" fontId="12" fillId="0" borderId="0" xfId="1" applyNumberFormat="1" applyFont="1" applyFill="1" applyAlignment="1" applyProtection="1">
      <alignment horizontal="left" vertical="center"/>
      <protection locked="0"/>
    </xf>
    <xf numFmtId="0" fontId="12" fillId="0" borderId="7" xfId="1" applyFont="1" applyFill="1" applyBorder="1" applyAlignment="1" applyProtection="1">
      <alignment horizontal="center" vertical="center" wrapText="1"/>
      <protection locked="0"/>
    </xf>
    <xf numFmtId="0" fontId="12" fillId="0" borderId="6" xfId="1" applyFont="1" applyFill="1" applyBorder="1" applyAlignment="1" applyProtection="1">
      <alignment horizontal="center" vertical="center" wrapText="1"/>
      <protection locked="0"/>
    </xf>
    <xf numFmtId="0" fontId="12" fillId="0" borderId="8" xfId="1" applyFont="1" applyFill="1" applyBorder="1" applyAlignment="1" applyProtection="1">
      <alignment horizontal="center" vertical="center" wrapText="1"/>
      <protection locked="0"/>
    </xf>
    <xf numFmtId="0" fontId="11" fillId="0" borderId="7" xfId="2" applyFont="1" applyFill="1" applyBorder="1" applyAlignment="1" applyProtection="1">
      <alignment horizontal="left" vertical="top" wrapText="1"/>
      <protection locked="0"/>
    </xf>
    <xf numFmtId="0" fontId="11" fillId="0" borderId="6" xfId="2" applyFont="1" applyFill="1" applyBorder="1" applyAlignment="1" applyProtection="1">
      <alignment horizontal="left" vertical="top" wrapText="1"/>
      <protection locked="0"/>
    </xf>
    <xf numFmtId="0" fontId="11" fillId="0" borderId="8" xfId="2" applyFont="1" applyFill="1" applyBorder="1" applyAlignment="1" applyProtection="1">
      <alignment horizontal="left" vertical="top" wrapText="1"/>
      <protection locked="0"/>
    </xf>
    <xf numFmtId="0" fontId="53" fillId="0" borderId="2" xfId="1" applyFont="1" applyFill="1" applyBorder="1" applyAlignment="1" applyProtection="1">
      <alignment horizontal="justify" vertical="center" wrapText="1"/>
      <protection locked="0"/>
    </xf>
    <xf numFmtId="0" fontId="11" fillId="0" borderId="2" xfId="2" applyFont="1" applyFill="1" applyBorder="1" applyAlignment="1" applyProtection="1">
      <alignment horizontal="left" vertical="top" wrapText="1"/>
      <protection locked="0"/>
    </xf>
    <xf numFmtId="0" fontId="18" fillId="0" borderId="9" xfId="0" applyFont="1" applyFill="1" applyBorder="1" applyAlignment="1">
      <alignment horizontal="left" wrapText="1"/>
    </xf>
    <xf numFmtId="0" fontId="18" fillId="0" borderId="1" xfId="0" applyFont="1" applyFill="1" applyBorder="1" applyAlignment="1">
      <alignment horizontal="left" wrapText="1"/>
    </xf>
    <xf numFmtId="0" fontId="54" fillId="0" borderId="6" xfId="0" applyFont="1" applyFill="1" applyBorder="1" applyAlignment="1">
      <alignment horizontal="left" wrapText="1"/>
    </xf>
    <xf numFmtId="0" fontId="54" fillId="0" borderId="8" xfId="0" applyFont="1" applyFill="1" applyBorder="1" applyAlignment="1">
      <alignment horizontal="left" wrapText="1"/>
    </xf>
    <xf numFmtId="0" fontId="18" fillId="0" borderId="9"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top" wrapText="1"/>
      <protection locked="0"/>
    </xf>
    <xf numFmtId="0" fontId="47" fillId="0" borderId="2" xfId="1" applyFont="1" applyFill="1" applyBorder="1" applyAlignment="1" applyProtection="1">
      <alignment horizontal="justify" vertical="center" wrapText="1"/>
      <protection locked="0"/>
    </xf>
    <xf numFmtId="0" fontId="4" fillId="0" borderId="7" xfId="1" applyFont="1" applyBorder="1" applyAlignment="1" applyProtection="1">
      <alignment horizontal="justify" vertical="center" wrapText="1"/>
      <protection locked="0"/>
    </xf>
    <xf numFmtId="0" fontId="46" fillId="0" borderId="6" xfId="1" applyFont="1" applyBorder="1" applyAlignment="1" applyProtection="1">
      <alignment horizontal="justify" vertical="center" wrapText="1"/>
      <protection locked="0"/>
    </xf>
    <xf numFmtId="0" fontId="46" fillId="0" borderId="8" xfId="1" applyFont="1" applyBorder="1" applyAlignment="1" applyProtection="1">
      <alignment horizontal="justify" vertical="center" wrapText="1"/>
      <protection locked="0"/>
    </xf>
    <xf numFmtId="0" fontId="12" fillId="0" borderId="7" xfId="0" applyFont="1" applyFill="1" applyBorder="1" applyAlignment="1" applyProtection="1">
      <alignment horizontal="left" vertical="top" wrapText="1"/>
      <protection locked="0"/>
    </xf>
    <xf numFmtId="0" fontId="12" fillId="0" borderId="6" xfId="0" applyFont="1" applyFill="1" applyBorder="1" applyAlignment="1" applyProtection="1">
      <alignment horizontal="left" vertical="top" wrapText="1"/>
      <protection locked="0"/>
    </xf>
    <xf numFmtId="0" fontId="12" fillId="0" borderId="8" xfId="0" applyFont="1" applyFill="1" applyBorder="1" applyAlignment="1" applyProtection="1">
      <alignment horizontal="left" vertical="top" wrapText="1"/>
      <protection locked="0"/>
    </xf>
    <xf numFmtId="0" fontId="11" fillId="0" borderId="7" xfId="0" applyFont="1" applyFill="1" applyBorder="1" applyAlignment="1" applyProtection="1">
      <alignment horizontal="left" vertical="top" wrapText="1"/>
      <protection locked="0"/>
    </xf>
    <xf numFmtId="0" fontId="11" fillId="0" borderId="6" xfId="0" applyFont="1" applyFill="1" applyBorder="1" applyAlignment="1" applyProtection="1">
      <alignment horizontal="left" vertical="top" wrapText="1"/>
      <protection locked="0"/>
    </xf>
    <xf numFmtId="0" fontId="11" fillId="0" borderId="8" xfId="0" applyFont="1" applyFill="1" applyBorder="1" applyAlignment="1" applyProtection="1">
      <alignment horizontal="left" vertical="top" wrapText="1"/>
      <protection locked="0"/>
    </xf>
    <xf numFmtId="0" fontId="47" fillId="0" borderId="7" xfId="1" applyFont="1" applyBorder="1" applyAlignment="1" applyProtection="1">
      <alignment horizontal="justify" vertical="center" wrapText="1"/>
      <protection locked="0"/>
    </xf>
    <xf numFmtId="0" fontId="47" fillId="0" borderId="6" xfId="1" applyFont="1" applyBorder="1" applyAlignment="1" applyProtection="1">
      <alignment horizontal="justify" vertical="center" wrapText="1"/>
      <protection locked="0"/>
    </xf>
    <xf numFmtId="0" fontId="47" fillId="0" borderId="8" xfId="1" applyFont="1" applyBorder="1" applyAlignment="1" applyProtection="1">
      <alignment horizontal="justify" vertical="center" wrapText="1"/>
      <protection locked="0"/>
    </xf>
    <xf numFmtId="0" fontId="46" fillId="0" borderId="7" xfId="1" applyFont="1" applyBorder="1" applyAlignment="1" applyProtection="1">
      <alignment horizontal="justify" vertical="center" wrapText="1"/>
      <protection locked="0"/>
    </xf>
    <xf numFmtId="0" fontId="47" fillId="0" borderId="3" xfId="1" applyFont="1" applyBorder="1" applyAlignment="1" applyProtection="1">
      <alignment horizontal="left" vertical="center" wrapText="1"/>
      <protection locked="0"/>
    </xf>
    <xf numFmtId="0" fontId="53" fillId="0" borderId="7" xfId="1" applyFont="1" applyBorder="1" applyAlignment="1" applyProtection="1">
      <alignment horizontal="left" vertical="center" wrapText="1"/>
      <protection locked="0"/>
    </xf>
    <xf numFmtId="0" fontId="53" fillId="0" borderId="6" xfId="1" applyFont="1" applyBorder="1" applyAlignment="1" applyProtection="1">
      <alignment horizontal="left" vertical="center" wrapText="1"/>
      <protection locked="0"/>
    </xf>
    <xf numFmtId="0" fontId="53" fillId="0" borderId="8" xfId="1" applyFont="1" applyBorder="1" applyAlignment="1" applyProtection="1">
      <alignment horizontal="left" vertical="center" wrapText="1"/>
      <protection locked="0"/>
    </xf>
    <xf numFmtId="0" fontId="55" fillId="0" borderId="7" xfId="1" applyFont="1" applyBorder="1" applyAlignment="1" applyProtection="1">
      <alignment horizontal="left" vertical="center" wrapText="1"/>
      <protection locked="0"/>
    </xf>
    <xf numFmtId="0" fontId="55" fillId="0" borderId="6" xfId="1" applyFont="1" applyBorder="1" applyAlignment="1" applyProtection="1">
      <alignment horizontal="left" vertical="center" wrapText="1"/>
      <protection locked="0"/>
    </xf>
    <xf numFmtId="0" fontId="55" fillId="0" borderId="8" xfId="1" applyFont="1" applyBorder="1" applyAlignment="1" applyProtection="1">
      <alignment horizontal="left" vertical="center" wrapText="1"/>
      <protection locked="0"/>
    </xf>
    <xf numFmtId="49" fontId="6" fillId="0" borderId="0" xfId="1" applyNumberFormat="1" applyFont="1" applyAlignment="1" applyProtection="1">
      <alignment horizontal="left" vertical="center"/>
      <protection locked="0"/>
    </xf>
    <xf numFmtId="0" fontId="47" fillId="0" borderId="7" xfId="1" applyFont="1" applyBorder="1" applyAlignment="1" applyProtection="1">
      <alignment horizontal="center" vertical="center" wrapText="1"/>
      <protection locked="0"/>
    </xf>
    <xf numFmtId="0" fontId="47" fillId="0" borderId="6" xfId="1" applyFont="1" applyBorder="1" applyAlignment="1" applyProtection="1">
      <alignment horizontal="center" vertical="center" wrapText="1"/>
      <protection locked="0"/>
    </xf>
    <xf numFmtId="0" fontId="47" fillId="0" borderId="8" xfId="1" applyFont="1" applyBorder="1" applyAlignment="1" applyProtection="1">
      <alignment horizontal="center" vertical="center" wrapText="1"/>
      <protection locked="0"/>
    </xf>
    <xf numFmtId="0" fontId="47" fillId="0" borderId="2" xfId="1" applyFont="1" applyBorder="1" applyAlignment="1" applyProtection="1">
      <alignment horizontal="justify" vertical="center" wrapText="1"/>
      <protection locked="0"/>
    </xf>
    <xf numFmtId="0" fontId="47" fillId="0" borderId="0" xfId="1" applyFont="1" applyAlignment="1" applyProtection="1">
      <alignment horizontal="left" vertical="center" wrapText="1"/>
      <protection locked="0"/>
    </xf>
    <xf numFmtId="0" fontId="5" fillId="0" borderId="2" xfId="1" applyFont="1" applyBorder="1" applyAlignment="1" applyProtection="1">
      <alignment horizontal="justify" vertical="center" wrapText="1"/>
      <protection locked="0"/>
    </xf>
    <xf numFmtId="0" fontId="46" fillId="0" borderId="2" xfId="1" applyFont="1" applyBorder="1" applyAlignment="1" applyProtection="1">
      <alignment horizontal="justify" vertical="center" wrapText="1"/>
      <protection locked="0"/>
    </xf>
    <xf numFmtId="0" fontId="47" fillId="0" borderId="2" xfId="1" applyFont="1" applyBorder="1" applyAlignment="1" applyProtection="1">
      <alignment horizontal="center" vertical="center" wrapText="1"/>
      <protection locked="0"/>
    </xf>
    <xf numFmtId="49" fontId="7" fillId="0" borderId="1" xfId="1" applyNumberFormat="1" applyFont="1" applyBorder="1" applyAlignment="1" applyProtection="1">
      <alignment horizontal="left" vertical="center"/>
      <protection locked="0"/>
    </xf>
    <xf numFmtId="0" fontId="47" fillId="0" borderId="0" xfId="1" applyFont="1" applyAlignment="1" applyProtection="1">
      <alignment horizontal="center" vertical="center" wrapText="1"/>
      <protection locked="0"/>
    </xf>
    <xf numFmtId="0" fontId="17" fillId="0" borderId="0" xfId="0" applyFont="1" applyAlignment="1">
      <alignment horizontal="left" vertical="top" wrapText="1"/>
    </xf>
    <xf numFmtId="0" fontId="17" fillId="0" borderId="0" xfId="0" applyFont="1" applyAlignment="1">
      <alignment vertical="top" wrapText="1"/>
    </xf>
    <xf numFmtId="2" fontId="34" fillId="0" borderId="0" xfId="0" applyNumberFormat="1" applyFont="1" applyBorder="1" applyAlignment="1">
      <alignment horizontal="right" vertical="top" wrapText="1"/>
    </xf>
    <xf numFmtId="0" fontId="38" fillId="0" borderId="0" xfId="6" applyFont="1" applyBorder="1" applyAlignment="1">
      <alignment horizontal="left" vertical="top"/>
    </xf>
    <xf numFmtId="0" fontId="38" fillId="0" borderId="0" xfId="6" applyFont="1" applyBorder="1" applyAlignment="1">
      <alignment horizontal="left" vertical="top" wrapText="1"/>
    </xf>
    <xf numFmtId="4" fontId="38" fillId="0" borderId="0" xfId="6" applyNumberFormat="1" applyFont="1" applyBorder="1"/>
    <xf numFmtId="49" fontId="11" fillId="0" borderId="0" xfId="1" applyNumberFormat="1" applyFont="1" applyFill="1" applyBorder="1" applyAlignment="1" applyProtection="1">
      <alignment horizontal="center" vertical="center"/>
      <protection locked="0"/>
    </xf>
    <xf numFmtId="0" fontId="46" fillId="0" borderId="3" xfId="1" applyFont="1" applyFill="1" applyBorder="1" applyAlignment="1" applyProtection="1">
      <alignment horizontal="left"/>
      <protection locked="0"/>
    </xf>
    <xf numFmtId="174" fontId="11" fillId="0" borderId="3" xfId="1" applyNumberFormat="1" applyFont="1" applyFill="1" applyBorder="1" applyAlignment="1" applyProtection="1">
      <alignment vertical="center"/>
      <protection locked="0"/>
    </xf>
    <xf numFmtId="0" fontId="6" fillId="0" borderId="0" xfId="2" applyFont="1" applyFill="1" applyAlignment="1" applyProtection="1">
      <alignment wrapText="1"/>
      <protection locked="0"/>
    </xf>
    <xf numFmtId="49" fontId="46" fillId="0" borderId="0" xfId="1" applyNumberFormat="1" applyFont="1" applyBorder="1" applyAlignment="1" applyProtection="1">
      <alignment horizontal="center" vertical="center"/>
      <protection locked="0"/>
    </xf>
    <xf numFmtId="0" fontId="11" fillId="0" borderId="0" xfId="2" applyFont="1" applyFill="1" applyBorder="1" applyAlignment="1" applyProtection="1">
      <alignment vertical="top" wrapText="1"/>
      <protection locked="0"/>
    </xf>
    <xf numFmtId="0" fontId="10" fillId="0" borderId="0" xfId="2" applyFont="1" applyFill="1" applyBorder="1" applyAlignment="1" applyProtection="1">
      <alignment horizontal="left"/>
      <protection locked="0"/>
    </xf>
    <xf numFmtId="179" fontId="10" fillId="0" borderId="0" xfId="2" applyNumberFormat="1" applyFont="1" applyFill="1" applyBorder="1" applyProtection="1">
      <protection locked="0"/>
    </xf>
    <xf numFmtId="174" fontId="10" fillId="0" borderId="0" xfId="2" applyNumberFormat="1" applyFont="1" applyFill="1" applyBorder="1" applyProtection="1">
      <protection locked="0"/>
    </xf>
    <xf numFmtId="0" fontId="18" fillId="0" borderId="0" xfId="0" applyFont="1" applyAlignment="1">
      <alignment horizontal="left" vertical="top"/>
    </xf>
    <xf numFmtId="0" fontId="18" fillId="0" borderId="0" xfId="0" applyFont="1" applyAlignment="1">
      <alignment horizontal="justify" vertical="top" wrapText="1"/>
    </xf>
    <xf numFmtId="4" fontId="12" fillId="0" borderId="0" xfId="0" applyNumberFormat="1" applyFont="1" applyAlignment="1">
      <alignment horizontal="left" vertical="top"/>
    </xf>
    <xf numFmtId="174" fontId="12" fillId="0" borderId="0" xfId="1" applyNumberFormat="1" applyFont="1" applyAlignment="1">
      <alignment horizontal="right" vertical="center"/>
    </xf>
    <xf numFmtId="4" fontId="18" fillId="0" borderId="0" xfId="0" applyNumberFormat="1" applyFont="1" applyAlignment="1">
      <alignment vertical="top"/>
    </xf>
    <xf numFmtId="0" fontId="18" fillId="0" borderId="0" xfId="0" applyFont="1" applyAlignment="1">
      <alignment vertical="top"/>
    </xf>
    <xf numFmtId="0" fontId="56" fillId="0" borderId="0" xfId="1" applyFont="1" applyAlignment="1">
      <alignment vertical="center"/>
    </xf>
    <xf numFmtId="49" fontId="56" fillId="0" borderId="0" xfId="1" applyNumberFormat="1" applyFont="1" applyAlignment="1" applyProtection="1">
      <alignment vertical="center"/>
      <protection locked="0"/>
    </xf>
    <xf numFmtId="0" fontId="56" fillId="0" borderId="0" xfId="1" applyFont="1" applyAlignment="1" applyProtection="1">
      <alignment horizontal="right" vertical="center" wrapText="1"/>
      <protection locked="0"/>
    </xf>
    <xf numFmtId="174" fontId="57" fillId="0" borderId="0" xfId="1" applyNumberFormat="1" applyFont="1" applyAlignment="1">
      <alignment horizontal="right" vertical="center"/>
    </xf>
    <xf numFmtId="174" fontId="56" fillId="0" borderId="0" xfId="1" applyNumberFormat="1" applyFont="1" applyAlignment="1" applyProtection="1">
      <alignment vertical="center"/>
      <protection locked="0"/>
    </xf>
    <xf numFmtId="0" fontId="58" fillId="0" borderId="0" xfId="0" applyFont="1"/>
    <xf numFmtId="49" fontId="12" fillId="0" borderId="0" xfId="0" applyNumberFormat="1" applyFont="1" applyFill="1" applyAlignment="1" applyProtection="1">
      <alignment vertical="top"/>
      <protection locked="0"/>
    </xf>
    <xf numFmtId="49" fontId="12" fillId="0" borderId="0" xfId="0" applyNumberFormat="1" applyFont="1" applyFill="1" applyAlignment="1" applyProtection="1">
      <alignment horizontal="left" vertical="top"/>
      <protection locked="0"/>
    </xf>
    <xf numFmtId="4" fontId="18" fillId="0" borderId="0" xfId="0" applyNumberFormat="1" applyFont="1" applyAlignment="1">
      <alignment horizontal="center" vertical="top" wrapText="1"/>
    </xf>
    <xf numFmtId="0" fontId="12" fillId="0" borderId="0" xfId="0" applyFont="1" applyBorder="1" applyAlignment="1" applyProtection="1">
      <alignment vertical="top" wrapText="1"/>
      <protection locked="0"/>
    </xf>
    <xf numFmtId="174" fontId="18" fillId="0" borderId="0" xfId="0" applyNumberFormat="1" applyFont="1" applyBorder="1" applyAlignment="1">
      <alignment horizontal="right"/>
    </xf>
    <xf numFmtId="0" fontId="18" fillId="0" borderId="2" xfId="0" applyFont="1" applyFill="1" applyBorder="1" applyAlignment="1" applyProtection="1">
      <alignment horizontal="center" vertical="center" wrapText="1"/>
      <protection locked="0"/>
    </xf>
    <xf numFmtId="0" fontId="20" fillId="0" borderId="2" xfId="0" applyFont="1" applyFill="1" applyBorder="1" applyAlignment="1" applyProtection="1">
      <alignment horizontal="left" vertical="center" wrapText="1"/>
      <protection locked="0"/>
    </xf>
    <xf numFmtId="40" fontId="18" fillId="0" borderId="2" xfId="0" applyNumberFormat="1" applyFont="1" applyFill="1" applyBorder="1" applyAlignment="1" applyProtection="1">
      <alignment horizontal="center" vertical="center"/>
      <protection locked="0"/>
    </xf>
    <xf numFmtId="174" fontId="18" fillId="0" borderId="2" xfId="0" applyNumberFormat="1" applyFont="1" applyFill="1" applyBorder="1" applyAlignment="1" applyProtection="1">
      <alignment horizontal="center" vertical="center"/>
      <protection locked="0"/>
    </xf>
  </cellXfs>
  <cellStyles count="8">
    <cellStyle name="Navadno" xfId="0" builtinId="0"/>
    <cellStyle name="Navadno 2" xfId="1"/>
    <cellStyle name="Navadno 2 2" xfId="2"/>
    <cellStyle name="Navadno 3" xfId="3"/>
    <cellStyle name="Navadno 3 2" xfId="4"/>
    <cellStyle name="Navadno 5" xfId="5"/>
    <cellStyle name="Normal 2" xfId="6"/>
    <cellStyle name="Vejica" xfId="7"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8"/>
  <sheetViews>
    <sheetView tabSelected="1" workbookViewId="0"/>
  </sheetViews>
  <sheetFormatPr defaultRowHeight="12.75" x14ac:dyDescent="0.2"/>
  <cols>
    <col min="8" max="8" width="16.5703125" customWidth="1"/>
  </cols>
  <sheetData>
    <row r="2" spans="1:8" ht="18" x14ac:dyDescent="0.3">
      <c r="A2" s="53" t="s">
        <v>1</v>
      </c>
      <c r="B2" s="50"/>
      <c r="C2" s="50"/>
      <c r="D2" s="45"/>
      <c r="E2" s="46"/>
      <c r="F2" s="47"/>
      <c r="G2" s="48"/>
      <c r="H2" s="48"/>
    </row>
    <row r="3" spans="1:8" ht="16.5" x14ac:dyDescent="0.3">
      <c r="A3" s="54" t="s">
        <v>0</v>
      </c>
      <c r="B3" s="50"/>
      <c r="C3" s="50"/>
      <c r="D3" s="45"/>
      <c r="E3" s="46"/>
      <c r="F3" s="47"/>
      <c r="G3" s="48"/>
      <c r="H3" s="48"/>
    </row>
    <row r="4" spans="1:8" ht="36.75" customHeight="1" x14ac:dyDescent="0.3">
      <c r="A4" s="52"/>
      <c r="B4" s="328" t="s">
        <v>328</v>
      </c>
      <c r="C4" s="328"/>
      <c r="D4" s="328"/>
      <c r="E4" s="328"/>
      <c r="F4" s="47"/>
      <c r="G4" s="55" t="s">
        <v>2</v>
      </c>
      <c r="H4" s="56">
        <f>H28+H36</f>
        <v>0</v>
      </c>
    </row>
    <row r="5" spans="1:8" ht="16.5" x14ac:dyDescent="0.3">
      <c r="A5" s="43"/>
      <c r="B5" s="50"/>
      <c r="C5" s="50"/>
      <c r="D5" s="45"/>
      <c r="E5" s="46"/>
      <c r="F5" s="47"/>
      <c r="G5" s="48"/>
      <c r="H5" s="48"/>
    </row>
    <row r="6" spans="1:8" ht="16.5" x14ac:dyDescent="0.3">
      <c r="A6" s="51"/>
      <c r="B6" s="50"/>
      <c r="C6" s="50"/>
      <c r="D6" s="45"/>
      <c r="E6" s="46"/>
      <c r="F6" s="47"/>
      <c r="G6" s="55"/>
      <c r="H6" s="56"/>
    </row>
    <row r="7" spans="1:8" ht="16.5" x14ac:dyDescent="0.3">
      <c r="A7" s="43"/>
      <c r="B7" s="50"/>
      <c r="C7" s="50"/>
      <c r="D7" s="45"/>
      <c r="E7" s="46"/>
      <c r="F7" s="47"/>
      <c r="G7" s="48"/>
      <c r="H7" s="57"/>
    </row>
    <row r="8" spans="1:8" ht="16.5" x14ac:dyDescent="0.3">
      <c r="A8" s="51" t="s">
        <v>3</v>
      </c>
      <c r="B8" s="50"/>
      <c r="C8" s="50"/>
      <c r="D8" s="45"/>
      <c r="E8" s="46"/>
      <c r="F8" s="47"/>
      <c r="G8" s="48"/>
      <c r="H8" s="56">
        <f>H28+H36</f>
        <v>0</v>
      </c>
    </row>
    <row r="9" spans="1:8" ht="16.5" x14ac:dyDescent="0.3">
      <c r="A9" s="51"/>
      <c r="B9" s="50"/>
      <c r="C9" s="50"/>
      <c r="D9" s="45"/>
      <c r="E9" s="46"/>
      <c r="F9" s="47"/>
      <c r="G9" s="48"/>
      <c r="H9" s="56"/>
    </row>
    <row r="10" spans="1:8" ht="16.5" x14ac:dyDescent="0.3">
      <c r="A10" s="58"/>
      <c r="B10" s="59"/>
      <c r="C10" s="59"/>
      <c r="D10" s="60"/>
      <c r="E10" s="61"/>
      <c r="F10" s="62"/>
      <c r="G10" s="57"/>
      <c r="H10" s="57"/>
    </row>
    <row r="11" spans="1:8" ht="16.5" x14ac:dyDescent="0.3">
      <c r="A11" s="43"/>
      <c r="B11" s="50"/>
      <c r="C11" s="50"/>
      <c r="D11" s="45" t="s">
        <v>79</v>
      </c>
      <c r="E11" s="46"/>
      <c r="F11" s="47"/>
      <c r="G11" s="55" t="s">
        <v>2</v>
      </c>
      <c r="H11" s="48">
        <f>SUM(H8)*0.22</f>
        <v>0</v>
      </c>
    </row>
    <row r="12" spans="1:8" ht="16.5" x14ac:dyDescent="0.3">
      <c r="A12" s="43"/>
      <c r="B12" s="50"/>
      <c r="C12" s="50"/>
      <c r="D12" s="45"/>
      <c r="E12" s="46"/>
      <c r="F12" s="47"/>
      <c r="G12" s="63"/>
      <c r="H12" s="57"/>
    </row>
    <row r="13" spans="1:8" ht="16.5" x14ac:dyDescent="0.3">
      <c r="A13" s="43" t="s">
        <v>4</v>
      </c>
      <c r="B13" s="50"/>
      <c r="C13" s="50"/>
      <c r="D13" s="45" t="s">
        <v>5</v>
      </c>
      <c r="E13" s="46"/>
      <c r="F13" s="47"/>
      <c r="G13" s="55" t="s">
        <v>2</v>
      </c>
      <c r="H13" s="48">
        <f>SUM(H8:H11)</f>
        <v>0</v>
      </c>
    </row>
    <row r="14" spans="1:8" ht="16.5" x14ac:dyDescent="0.3">
      <c r="A14" s="43"/>
      <c r="B14" s="50"/>
      <c r="C14" s="50"/>
      <c r="D14" s="52"/>
      <c r="E14" s="46"/>
      <c r="F14" s="47"/>
      <c r="G14" s="48"/>
      <c r="H14" s="48"/>
    </row>
    <row r="15" spans="1:8" ht="16.5" x14ac:dyDescent="0.3">
      <c r="A15" s="43"/>
      <c r="B15" s="50"/>
      <c r="C15" s="50"/>
      <c r="D15" s="52"/>
      <c r="E15" s="46"/>
      <c r="F15" s="47"/>
      <c r="G15" s="48"/>
      <c r="H15" s="48"/>
    </row>
    <row r="16" spans="1:8" ht="16.5" x14ac:dyDescent="0.3">
      <c r="A16" s="43"/>
      <c r="B16" s="50"/>
      <c r="C16" s="50"/>
      <c r="D16" s="52"/>
      <c r="E16" s="46"/>
      <c r="F16" s="47"/>
      <c r="G16" s="48"/>
      <c r="H16" s="48"/>
    </row>
    <row r="17" spans="1:8" ht="16.5" x14ac:dyDescent="0.3">
      <c r="A17" s="43"/>
      <c r="B17" s="50"/>
      <c r="C17" s="50"/>
      <c r="D17" s="52"/>
      <c r="E17" s="46"/>
      <c r="F17" s="47"/>
      <c r="G17" s="48"/>
      <c r="H17" s="48"/>
    </row>
    <row r="18" spans="1:8" ht="16.5" x14ac:dyDescent="0.3">
      <c r="A18" s="43"/>
      <c r="B18" s="50"/>
      <c r="C18" s="50"/>
      <c r="D18" s="52"/>
      <c r="E18" s="46"/>
      <c r="F18" s="47"/>
      <c r="G18" s="48"/>
      <c r="H18" s="48"/>
    </row>
    <row r="19" spans="1:8" ht="16.5" x14ac:dyDescent="0.3">
      <c r="A19" s="65"/>
      <c r="B19" s="66"/>
      <c r="C19" s="66"/>
      <c r="D19" s="67" t="s">
        <v>0</v>
      </c>
      <c r="E19" s="68"/>
      <c r="F19" s="69"/>
      <c r="G19" s="70"/>
      <c r="H19" s="70"/>
    </row>
    <row r="20" spans="1:8" ht="16.5" x14ac:dyDescent="0.3">
      <c r="A20" s="43"/>
      <c r="B20" s="50"/>
      <c r="C20" s="50"/>
      <c r="D20" s="45"/>
      <c r="E20" s="46"/>
      <c r="F20" s="47"/>
      <c r="G20" s="48"/>
      <c r="H20" s="48"/>
    </row>
    <row r="21" spans="1:8" ht="16.5" x14ac:dyDescent="0.3">
      <c r="A21" s="43"/>
      <c r="B21" s="50"/>
      <c r="C21" s="50"/>
      <c r="D21" s="45"/>
      <c r="E21" s="46"/>
      <c r="F21" s="47"/>
      <c r="G21" s="48"/>
      <c r="H21" s="48"/>
    </row>
    <row r="22" spans="1:8" ht="16.5" x14ac:dyDescent="0.3">
      <c r="A22" s="51" t="s">
        <v>329</v>
      </c>
      <c r="B22" s="77"/>
      <c r="C22" s="77"/>
      <c r="D22" s="52"/>
      <c r="E22" s="78"/>
      <c r="F22" s="79"/>
      <c r="G22" s="55" t="s">
        <v>2</v>
      </c>
      <c r="H22" s="56">
        <f>'Popis vdv in knl Slamnikarska'!H4</f>
        <v>0</v>
      </c>
    </row>
    <row r="23" spans="1:8" ht="16.5" x14ac:dyDescent="0.3">
      <c r="A23" s="43"/>
      <c r="B23" s="50"/>
      <c r="C23" s="50"/>
      <c r="D23" s="45"/>
      <c r="E23" s="46"/>
      <c r="F23" s="47"/>
      <c r="G23" s="48"/>
      <c r="H23" s="48"/>
    </row>
    <row r="24" spans="1:8" ht="16.5" x14ac:dyDescent="0.3">
      <c r="A24" s="51" t="s">
        <v>330</v>
      </c>
      <c r="B24" s="50"/>
      <c r="C24" s="50"/>
      <c r="D24" s="45"/>
      <c r="E24" s="46"/>
      <c r="F24" s="47"/>
      <c r="G24" s="55" t="s">
        <v>2</v>
      </c>
      <c r="H24" s="56">
        <f>'Popis HP Slamnikarska'!I7</f>
        <v>0</v>
      </c>
    </row>
    <row r="25" spans="1:8" ht="16.5" x14ac:dyDescent="0.3">
      <c r="A25" s="43"/>
      <c r="B25" s="50"/>
      <c r="C25" s="50"/>
      <c r="D25" s="45"/>
      <c r="E25" s="46"/>
      <c r="F25" s="47"/>
      <c r="G25" s="48"/>
      <c r="H25" s="48"/>
    </row>
    <row r="26" spans="1:8" ht="16.5" x14ac:dyDescent="0.3">
      <c r="A26" s="51" t="s">
        <v>239</v>
      </c>
      <c r="B26" s="77"/>
      <c r="C26" s="77"/>
      <c r="D26" s="52"/>
      <c r="E26" s="78"/>
      <c r="F26" s="79"/>
      <c r="G26" s="55" t="s">
        <v>2</v>
      </c>
      <c r="H26" s="56">
        <f>'Popis kanalizacija Ljubljanska'!E5</f>
        <v>0</v>
      </c>
    </row>
    <row r="27" spans="1:8" ht="16.5" x14ac:dyDescent="0.3">
      <c r="A27" s="43"/>
      <c r="B27" s="50"/>
      <c r="C27" s="50"/>
      <c r="D27" s="45"/>
      <c r="E27" s="46"/>
      <c r="F27" s="47"/>
      <c r="G27" s="48"/>
      <c r="H27" s="48"/>
    </row>
    <row r="28" spans="1:8" ht="16.5" x14ac:dyDescent="0.3">
      <c r="A28" s="80" t="s">
        <v>4</v>
      </c>
      <c r="B28" s="81"/>
      <c r="C28" s="81"/>
      <c r="D28" s="82"/>
      <c r="E28" s="83"/>
      <c r="F28" s="84"/>
      <c r="G28" s="85" t="s">
        <v>2</v>
      </c>
      <c r="H28" s="86">
        <f>SUM(H22:H27)</f>
        <v>0</v>
      </c>
    </row>
  </sheetData>
  <mergeCells count="1">
    <mergeCell ref="B4:E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9"/>
  <sheetViews>
    <sheetView zoomScaleNormal="100" zoomScaleSheetLayoutView="100" workbookViewId="0"/>
  </sheetViews>
  <sheetFormatPr defaultRowHeight="16.5" outlineLevelRow="1" outlineLevelCol="1" x14ac:dyDescent="0.3"/>
  <cols>
    <col min="1" max="1" width="8.7109375" style="43" customWidth="1"/>
    <col min="2" max="2" width="9.140625" style="50" hidden="1" customWidth="1" outlineLevel="1"/>
    <col min="3" max="3" width="8.42578125" style="50" customWidth="1" collapsed="1"/>
    <col min="4" max="4" width="29.7109375" style="45" customWidth="1"/>
    <col min="5" max="5" width="5.140625" style="46" customWidth="1"/>
    <col min="6" max="6" width="9.140625" style="47" customWidth="1"/>
    <col min="7" max="7" width="11.42578125" style="48" customWidth="1"/>
    <col min="8" max="8" width="12.5703125" style="48" customWidth="1"/>
    <col min="9" max="16384" width="9.140625" style="49"/>
  </cols>
  <sheetData>
    <row r="1" spans="1:8" x14ac:dyDescent="0.3">
      <c r="D1" s="45" t="s">
        <v>0</v>
      </c>
    </row>
    <row r="2" spans="1:8" ht="18" x14ac:dyDescent="0.3">
      <c r="A2" s="53" t="s">
        <v>1</v>
      </c>
    </row>
    <row r="3" spans="1:8" x14ac:dyDescent="0.3">
      <c r="A3" s="54" t="s">
        <v>0</v>
      </c>
    </row>
    <row r="4" spans="1:8" ht="25.5" x14ac:dyDescent="0.3">
      <c r="A4" s="52"/>
      <c r="D4" s="52" t="s">
        <v>240</v>
      </c>
      <c r="G4" s="55" t="s">
        <v>2</v>
      </c>
      <c r="H4" s="56">
        <f>H31+H39</f>
        <v>0</v>
      </c>
    </row>
    <row r="6" spans="1:8" x14ac:dyDescent="0.3">
      <c r="A6" s="51"/>
      <c r="G6" s="55"/>
      <c r="H6" s="56"/>
    </row>
    <row r="7" spans="1:8" x14ac:dyDescent="0.3">
      <c r="H7" s="57"/>
    </row>
    <row r="8" spans="1:8" x14ac:dyDescent="0.3">
      <c r="A8" s="51" t="s">
        <v>3</v>
      </c>
      <c r="H8" s="56">
        <f>H31+H39</f>
        <v>0</v>
      </c>
    </row>
    <row r="9" spans="1:8" x14ac:dyDescent="0.3">
      <c r="A9" s="51"/>
      <c r="H9" s="56"/>
    </row>
    <row r="10" spans="1:8" x14ac:dyDescent="0.3">
      <c r="A10" s="58"/>
      <c r="B10" s="59"/>
      <c r="C10" s="59"/>
      <c r="D10" s="60"/>
      <c r="E10" s="61"/>
      <c r="F10" s="62"/>
      <c r="G10" s="57"/>
      <c r="H10" s="57"/>
    </row>
    <row r="11" spans="1:8" x14ac:dyDescent="0.3">
      <c r="D11" s="45" t="s">
        <v>79</v>
      </c>
      <c r="G11" s="55" t="s">
        <v>2</v>
      </c>
      <c r="H11" s="48">
        <f>SUM(H8)*0.22</f>
        <v>0</v>
      </c>
    </row>
    <row r="12" spans="1:8" x14ac:dyDescent="0.3">
      <c r="G12" s="63"/>
      <c r="H12" s="57"/>
    </row>
    <row r="13" spans="1:8" x14ac:dyDescent="0.3">
      <c r="A13" s="43" t="s">
        <v>4</v>
      </c>
      <c r="D13" s="45" t="s">
        <v>5</v>
      </c>
      <c r="G13" s="55" t="s">
        <v>2</v>
      </c>
      <c r="H13" s="48">
        <f>SUM(H8:H11)</f>
        <v>0</v>
      </c>
    </row>
    <row r="14" spans="1:8" s="64" customFormat="1" x14ac:dyDescent="0.3">
      <c r="A14" s="43"/>
      <c r="B14" s="50"/>
      <c r="C14" s="50"/>
      <c r="D14" s="52"/>
      <c r="E14" s="46"/>
      <c r="F14" s="47"/>
      <c r="G14" s="48"/>
      <c r="H14" s="48"/>
    </row>
    <row r="15" spans="1:8" x14ac:dyDescent="0.3">
      <c r="D15" s="52"/>
    </row>
    <row r="16" spans="1:8" s="64" customFormat="1" x14ac:dyDescent="0.3">
      <c r="A16" s="43"/>
      <c r="B16" s="50"/>
      <c r="C16" s="50"/>
      <c r="D16" s="52"/>
      <c r="E16" s="46"/>
      <c r="F16" s="47"/>
      <c r="G16" s="48"/>
      <c r="H16" s="48"/>
    </row>
    <row r="17" spans="1:8" x14ac:dyDescent="0.3">
      <c r="D17" s="52"/>
    </row>
    <row r="18" spans="1:8" x14ac:dyDescent="0.3">
      <c r="D18" s="52"/>
    </row>
    <row r="19" spans="1:8" x14ac:dyDescent="0.3">
      <c r="A19" s="65"/>
      <c r="B19" s="66"/>
      <c r="C19" s="66"/>
      <c r="D19" s="67" t="s">
        <v>0</v>
      </c>
      <c r="E19" s="68"/>
      <c r="F19" s="69"/>
      <c r="G19" s="70"/>
      <c r="H19" s="70"/>
    </row>
    <row r="20" spans="1:8" ht="18.75" x14ac:dyDescent="0.3">
      <c r="A20" s="71" t="s">
        <v>127</v>
      </c>
      <c r="B20" s="72"/>
      <c r="C20" s="72"/>
      <c r="D20" s="73"/>
      <c r="E20" s="74"/>
      <c r="F20" s="75"/>
      <c r="G20" s="76"/>
      <c r="H20" s="76"/>
    </row>
    <row r="23" spans="1:8" x14ac:dyDescent="0.3">
      <c r="A23" s="51" t="s">
        <v>72</v>
      </c>
      <c r="B23" s="77"/>
      <c r="C23" s="77"/>
      <c r="D23" s="52"/>
      <c r="E23" s="78"/>
      <c r="F23" s="79"/>
      <c r="G23" s="55" t="s">
        <v>2</v>
      </c>
      <c r="H23" s="56">
        <f>H79</f>
        <v>0</v>
      </c>
    </row>
    <row r="25" spans="1:8" x14ac:dyDescent="0.3">
      <c r="A25" s="51" t="s">
        <v>182</v>
      </c>
      <c r="G25" s="55" t="s">
        <v>2</v>
      </c>
      <c r="H25" s="56">
        <f>I95</f>
        <v>0</v>
      </c>
    </row>
    <row r="27" spans="1:8" x14ac:dyDescent="0.3">
      <c r="A27" s="51" t="s">
        <v>183</v>
      </c>
      <c r="B27" s="77"/>
      <c r="C27" s="77"/>
      <c r="D27" s="52"/>
      <c r="E27" s="78"/>
      <c r="F27" s="79"/>
      <c r="G27" s="55" t="s">
        <v>2</v>
      </c>
      <c r="H27" s="56">
        <f>su_montdela</f>
        <v>0</v>
      </c>
    </row>
    <row r="29" spans="1:8" x14ac:dyDescent="0.3">
      <c r="A29" s="51" t="s">
        <v>184</v>
      </c>
      <c r="B29" s="77"/>
      <c r="C29" s="77"/>
      <c r="D29" s="52"/>
      <c r="E29" s="78"/>
      <c r="F29" s="79"/>
      <c r="G29" s="55" t="s">
        <v>2</v>
      </c>
      <c r="H29" s="56">
        <f>SU_NABAVAMAT</f>
        <v>0</v>
      </c>
    </row>
    <row r="31" spans="1:8" ht="15.75" customHeight="1" x14ac:dyDescent="0.3">
      <c r="A31" s="80" t="s">
        <v>4</v>
      </c>
      <c r="B31" s="81"/>
      <c r="C31" s="81"/>
      <c r="D31" s="82"/>
      <c r="E31" s="83"/>
      <c r="F31" s="84"/>
      <c r="G31" s="85" t="s">
        <v>2</v>
      </c>
      <c r="H31" s="86">
        <f>SUM(H23:H30)</f>
        <v>0</v>
      </c>
    </row>
    <row r="32" spans="1:8" ht="15.75" customHeight="1" x14ac:dyDescent="0.3">
      <c r="A32" s="51"/>
      <c r="B32" s="77"/>
      <c r="C32" s="77"/>
      <c r="D32" s="52"/>
      <c r="E32" s="78"/>
      <c r="F32" s="79"/>
      <c r="G32" s="55"/>
      <c r="H32" s="56"/>
    </row>
    <row r="33" spans="1:8" ht="15.75" customHeight="1" x14ac:dyDescent="0.3">
      <c r="A33" s="51"/>
      <c r="B33" s="77"/>
      <c r="C33" s="77"/>
      <c r="D33" s="52"/>
      <c r="E33" s="78"/>
      <c r="F33" s="79"/>
      <c r="G33" s="55"/>
      <c r="H33" s="56"/>
    </row>
    <row r="34" spans="1:8" ht="15.75" customHeight="1" x14ac:dyDescent="0.3">
      <c r="A34" s="71" t="s">
        <v>128</v>
      </c>
      <c r="B34" s="72"/>
      <c r="C34" s="72"/>
      <c r="D34" s="73"/>
      <c r="E34" s="74"/>
      <c r="F34" s="75"/>
      <c r="G34" s="76"/>
      <c r="H34" s="76"/>
    </row>
    <row r="35" spans="1:8" ht="15.75" customHeight="1" x14ac:dyDescent="0.3"/>
    <row r="36" spans="1:8" ht="15.75" customHeight="1" x14ac:dyDescent="0.3"/>
    <row r="37" spans="1:8" ht="15.75" customHeight="1" x14ac:dyDescent="0.3">
      <c r="A37" s="51" t="s">
        <v>397</v>
      </c>
      <c r="B37" s="77"/>
      <c r="C37" s="77"/>
      <c r="D37" s="52"/>
      <c r="E37" s="78"/>
      <c r="F37" s="79"/>
      <c r="G37" s="55" t="s">
        <v>2</v>
      </c>
      <c r="H37" s="56">
        <f>I179</f>
        <v>0</v>
      </c>
    </row>
    <row r="38" spans="1:8" ht="15.75" customHeight="1" x14ac:dyDescent="0.3"/>
    <row r="39" spans="1:8" ht="15.75" customHeight="1" x14ac:dyDescent="0.3">
      <c r="A39" s="80" t="s">
        <v>4</v>
      </c>
      <c r="B39" s="81"/>
      <c r="C39" s="81"/>
      <c r="D39" s="82"/>
      <c r="E39" s="83"/>
      <c r="F39" s="84"/>
      <c r="G39" s="85" t="s">
        <v>2</v>
      </c>
      <c r="H39" s="86">
        <f>SUM(H37:H38)</f>
        <v>0</v>
      </c>
    </row>
    <row r="40" spans="1:8" ht="15.75" customHeight="1" x14ac:dyDescent="0.3">
      <c r="A40" s="316"/>
      <c r="B40" s="317"/>
      <c r="C40" s="317"/>
      <c r="D40" s="422"/>
      <c r="E40" s="152"/>
      <c r="F40" s="153"/>
      <c r="G40" s="423"/>
      <c r="H40" s="154"/>
    </row>
    <row r="41" spans="1:8" ht="15.75" customHeight="1" x14ac:dyDescent="0.3">
      <c r="A41" s="316"/>
      <c r="B41" s="317"/>
      <c r="C41" s="317"/>
      <c r="D41" s="422"/>
      <c r="E41" s="152"/>
      <c r="F41" s="153"/>
      <c r="G41" s="423"/>
      <c r="H41" s="154"/>
    </row>
    <row r="42" spans="1:8" ht="15.75" customHeight="1" x14ac:dyDescent="0.3">
      <c r="A42" s="316"/>
      <c r="B42" s="317"/>
      <c r="C42" s="317"/>
      <c r="D42" s="422"/>
      <c r="E42" s="152"/>
      <c r="F42" s="153"/>
      <c r="G42" s="423"/>
      <c r="H42" s="154"/>
    </row>
    <row r="44" spans="1:8" ht="18" x14ac:dyDescent="0.3">
      <c r="A44" s="177" t="s">
        <v>179</v>
      </c>
    </row>
    <row r="46" spans="1:8" s="95" customFormat="1" x14ac:dyDescent="0.3">
      <c r="A46" s="420" t="s">
        <v>72</v>
      </c>
      <c r="B46" s="92"/>
      <c r="C46" s="92"/>
      <c r="D46" s="93"/>
      <c r="E46" s="94"/>
      <c r="F46" s="89"/>
      <c r="G46" s="90"/>
      <c r="H46" s="90"/>
    </row>
    <row r="47" spans="1:8" s="101" customFormat="1" x14ac:dyDescent="0.3">
      <c r="A47" s="91" t="s">
        <v>99</v>
      </c>
      <c r="B47" s="96"/>
      <c r="C47" s="96"/>
      <c r="D47" s="97"/>
      <c r="E47" s="98"/>
      <c r="F47" s="99"/>
      <c r="G47" s="100"/>
      <c r="H47" s="100"/>
    </row>
    <row r="48" spans="1:8" s="101" customFormat="1" ht="31.5" customHeight="1" x14ac:dyDescent="0.2">
      <c r="A48" s="91"/>
      <c r="B48" s="96"/>
      <c r="C48" s="194" t="s">
        <v>6</v>
      </c>
      <c r="D48" s="194" t="s">
        <v>7</v>
      </c>
      <c r="E48" s="195" t="s">
        <v>8</v>
      </c>
      <c r="F48" s="196" t="s">
        <v>9</v>
      </c>
      <c r="G48" s="197" t="s">
        <v>10</v>
      </c>
      <c r="H48" s="197" t="s">
        <v>11</v>
      </c>
    </row>
    <row r="49" spans="1:8" s="64" customFormat="1" ht="108.75" customHeight="1" x14ac:dyDescent="0.2">
      <c r="A49" s="43"/>
      <c r="B49" s="44"/>
      <c r="C49" s="102" t="s">
        <v>12</v>
      </c>
      <c r="D49" s="178" t="s">
        <v>69</v>
      </c>
      <c r="E49" s="104" t="s">
        <v>13</v>
      </c>
      <c r="F49" s="179">
        <v>454</v>
      </c>
      <c r="G49" s="180"/>
      <c r="H49" s="181">
        <f t="shared" ref="H49:H76" si="0">F49*G49</f>
        <v>0</v>
      </c>
    </row>
    <row r="50" spans="1:8" s="64" customFormat="1" ht="86.25" customHeight="1" x14ac:dyDescent="0.2">
      <c r="A50" s="43"/>
      <c r="B50" s="44"/>
      <c r="C50" s="102" t="s">
        <v>14</v>
      </c>
      <c r="D50" s="224" t="s">
        <v>205</v>
      </c>
      <c r="E50" s="104" t="s">
        <v>17</v>
      </c>
      <c r="F50" s="179">
        <v>1</v>
      </c>
      <c r="G50" s="180"/>
      <c r="H50" s="181">
        <f>F50*G50</f>
        <v>0</v>
      </c>
    </row>
    <row r="51" spans="1:8" s="95" customFormat="1" ht="89.25" x14ac:dyDescent="0.2">
      <c r="A51" s="43"/>
      <c r="B51" s="44"/>
      <c r="C51" s="102" t="s">
        <v>15</v>
      </c>
      <c r="D51" s="182" t="s">
        <v>68</v>
      </c>
      <c r="E51" s="104" t="s">
        <v>13</v>
      </c>
      <c r="F51" s="179">
        <v>454</v>
      </c>
      <c r="G51" s="180"/>
      <c r="H51" s="181">
        <f t="shared" si="0"/>
        <v>0</v>
      </c>
    </row>
    <row r="52" spans="1:8" ht="166.5" customHeight="1" x14ac:dyDescent="0.2">
      <c r="B52" s="44"/>
      <c r="C52" s="102" t="s">
        <v>16</v>
      </c>
      <c r="D52" s="182" t="s">
        <v>254</v>
      </c>
      <c r="E52" s="104" t="s">
        <v>13</v>
      </c>
      <c r="F52" s="179">
        <v>454</v>
      </c>
      <c r="G52" s="180"/>
      <c r="H52" s="181">
        <f t="shared" si="0"/>
        <v>0</v>
      </c>
    </row>
    <row r="53" spans="1:8" ht="63.75" outlineLevel="1" x14ac:dyDescent="0.2">
      <c r="B53" s="44"/>
      <c r="C53" s="102" t="s">
        <v>18</v>
      </c>
      <c r="D53" s="183" t="s">
        <v>70</v>
      </c>
      <c r="E53" s="104" t="s">
        <v>17</v>
      </c>
      <c r="F53" s="179">
        <v>1</v>
      </c>
      <c r="G53" s="180"/>
      <c r="H53" s="181">
        <f t="shared" si="0"/>
        <v>0</v>
      </c>
    </row>
    <row r="54" spans="1:8" ht="134.25" customHeight="1" x14ac:dyDescent="0.2">
      <c r="A54" s="109"/>
      <c r="B54" s="110"/>
      <c r="C54" s="102" t="s">
        <v>19</v>
      </c>
      <c r="D54" s="183" t="s">
        <v>216</v>
      </c>
      <c r="E54" s="104" t="s">
        <v>17</v>
      </c>
      <c r="F54" s="179">
        <v>1</v>
      </c>
      <c r="G54" s="180"/>
      <c r="H54" s="181">
        <f t="shared" si="0"/>
        <v>0</v>
      </c>
    </row>
    <row r="55" spans="1:8" ht="63.75" x14ac:dyDescent="0.2">
      <c r="A55" s="115"/>
      <c r="B55" s="116"/>
      <c r="C55" s="102" t="s">
        <v>21</v>
      </c>
      <c r="D55" s="178" t="s">
        <v>84</v>
      </c>
      <c r="E55" s="112" t="s">
        <v>22</v>
      </c>
      <c r="F55" s="184">
        <v>20</v>
      </c>
      <c r="G55" s="185"/>
      <c r="H55" s="186">
        <f>F55*G55</f>
        <v>0</v>
      </c>
    </row>
    <row r="56" spans="1:8" ht="74.25" customHeight="1" x14ac:dyDescent="0.2">
      <c r="A56" s="111"/>
      <c r="B56" s="44"/>
      <c r="C56" s="102" t="s">
        <v>23</v>
      </c>
      <c r="D56" s="146" t="s">
        <v>206</v>
      </c>
      <c r="E56" s="104" t="s">
        <v>22</v>
      </c>
      <c r="F56" s="179">
        <v>1186</v>
      </c>
      <c r="G56" s="180"/>
      <c r="H56" s="181">
        <f t="shared" si="0"/>
        <v>0</v>
      </c>
    </row>
    <row r="57" spans="1:8" ht="84" customHeight="1" x14ac:dyDescent="0.2">
      <c r="A57" s="111" t="s">
        <v>0</v>
      </c>
      <c r="B57" s="44"/>
      <c r="C57" s="102" t="s">
        <v>24</v>
      </c>
      <c r="D57" s="146" t="s">
        <v>207</v>
      </c>
      <c r="E57" s="104" t="s">
        <v>22</v>
      </c>
      <c r="F57" s="184">
        <v>132</v>
      </c>
      <c r="G57" s="180"/>
      <c r="H57" s="181">
        <f t="shared" si="0"/>
        <v>0</v>
      </c>
    </row>
    <row r="58" spans="1:8" ht="76.5" x14ac:dyDescent="0.2">
      <c r="A58" s="111"/>
      <c r="B58" s="44"/>
      <c r="C58" s="102" t="s">
        <v>25</v>
      </c>
      <c r="D58" s="182" t="s">
        <v>208</v>
      </c>
      <c r="E58" s="104" t="s">
        <v>22</v>
      </c>
      <c r="F58" s="184">
        <v>867</v>
      </c>
      <c r="G58" s="180"/>
      <c r="H58" s="181">
        <f t="shared" si="0"/>
        <v>0</v>
      </c>
    </row>
    <row r="59" spans="1:8" ht="73.5" customHeight="1" x14ac:dyDescent="0.2">
      <c r="A59" s="111"/>
      <c r="B59" s="44"/>
      <c r="C59" s="102" t="s">
        <v>26</v>
      </c>
      <c r="D59" s="225" t="s">
        <v>209</v>
      </c>
      <c r="E59" s="104" t="s">
        <v>22</v>
      </c>
      <c r="F59" s="184">
        <v>141</v>
      </c>
      <c r="G59" s="180"/>
      <c r="H59" s="181">
        <f>F59*G59</f>
        <v>0</v>
      </c>
    </row>
    <row r="60" spans="1:8" ht="38.25" x14ac:dyDescent="0.2">
      <c r="A60" s="118"/>
      <c r="B60" s="44"/>
      <c r="C60" s="102" t="s">
        <v>28</v>
      </c>
      <c r="D60" s="146" t="s">
        <v>85</v>
      </c>
      <c r="E60" s="104" t="s">
        <v>20</v>
      </c>
      <c r="F60" s="184">
        <v>313</v>
      </c>
      <c r="G60" s="180"/>
      <c r="H60" s="181">
        <f t="shared" si="0"/>
        <v>0</v>
      </c>
    </row>
    <row r="61" spans="1:8" ht="89.25" x14ac:dyDescent="0.2">
      <c r="A61" s="118"/>
      <c r="B61" s="44"/>
      <c r="C61" s="102" t="s">
        <v>30</v>
      </c>
      <c r="D61" s="146" t="s">
        <v>27</v>
      </c>
      <c r="E61" s="104" t="s">
        <v>22</v>
      </c>
      <c r="F61" s="184">
        <v>44</v>
      </c>
      <c r="G61" s="180"/>
      <c r="H61" s="181">
        <f t="shared" si="0"/>
        <v>0</v>
      </c>
    </row>
    <row r="62" spans="1:8" ht="153" x14ac:dyDescent="0.2">
      <c r="A62" s="118"/>
      <c r="B62" s="44"/>
      <c r="C62" s="102" t="s">
        <v>31</v>
      </c>
      <c r="D62" s="146" t="s">
        <v>29</v>
      </c>
      <c r="E62" s="104" t="s">
        <v>22</v>
      </c>
      <c r="F62" s="184">
        <v>167</v>
      </c>
      <c r="G62" s="180"/>
      <c r="H62" s="181">
        <f t="shared" si="0"/>
        <v>0</v>
      </c>
    </row>
    <row r="63" spans="1:8" ht="76.5" x14ac:dyDescent="0.2">
      <c r="A63" s="111"/>
      <c r="B63" s="44"/>
      <c r="C63" s="102" t="s">
        <v>32</v>
      </c>
      <c r="D63" s="178" t="s">
        <v>81</v>
      </c>
      <c r="E63" s="104" t="s">
        <v>22</v>
      </c>
      <c r="F63" s="184">
        <v>39</v>
      </c>
      <c r="G63" s="180"/>
      <c r="H63" s="181">
        <f t="shared" si="0"/>
        <v>0</v>
      </c>
    </row>
    <row r="64" spans="1:8" ht="105.75" customHeight="1" x14ac:dyDescent="0.2">
      <c r="A64" s="111"/>
      <c r="B64" s="44"/>
      <c r="C64" s="102" t="s">
        <v>33</v>
      </c>
      <c r="D64" s="224" t="s">
        <v>210</v>
      </c>
      <c r="E64" s="104" t="s">
        <v>22</v>
      </c>
      <c r="F64" s="184">
        <v>355</v>
      </c>
      <c r="G64" s="180"/>
      <c r="H64" s="181">
        <f>F64*G64</f>
        <v>0</v>
      </c>
    </row>
    <row r="65" spans="1:9" ht="123.75" customHeight="1" x14ac:dyDescent="0.2">
      <c r="A65" s="111"/>
      <c r="B65" s="44"/>
      <c r="C65" s="102" t="s">
        <v>34</v>
      </c>
      <c r="D65" s="236" t="s">
        <v>253</v>
      </c>
      <c r="E65" s="104" t="s">
        <v>22</v>
      </c>
      <c r="F65" s="184">
        <v>471</v>
      </c>
      <c r="G65" s="180"/>
      <c r="H65" s="181">
        <f>F65*G65</f>
        <v>0</v>
      </c>
    </row>
    <row r="66" spans="1:9" ht="63.75" x14ac:dyDescent="0.2">
      <c r="A66" s="43" t="s">
        <v>0</v>
      </c>
      <c r="B66" s="44"/>
      <c r="C66" s="102" t="s">
        <v>248</v>
      </c>
      <c r="D66" s="182" t="s">
        <v>86</v>
      </c>
      <c r="E66" s="104" t="s">
        <v>22</v>
      </c>
      <c r="F66" s="179">
        <v>20</v>
      </c>
      <c r="G66" s="180"/>
      <c r="H66" s="181">
        <f>F66*G66</f>
        <v>0</v>
      </c>
    </row>
    <row r="67" spans="1:9" ht="38.25" x14ac:dyDescent="0.2">
      <c r="A67" s="120"/>
      <c r="B67" s="44"/>
      <c r="C67" s="102" t="s">
        <v>249</v>
      </c>
      <c r="D67" s="182" t="s">
        <v>41</v>
      </c>
      <c r="E67" s="104" t="s">
        <v>42</v>
      </c>
      <c r="F67" s="179">
        <v>20</v>
      </c>
      <c r="G67" s="180"/>
      <c r="H67" s="181">
        <f t="shared" si="0"/>
        <v>0</v>
      </c>
    </row>
    <row r="68" spans="1:9" ht="69.75" customHeight="1" x14ac:dyDescent="0.2">
      <c r="A68" s="118"/>
      <c r="B68" s="44"/>
      <c r="C68" s="102" t="s">
        <v>250</v>
      </c>
      <c r="D68" s="146" t="s">
        <v>43</v>
      </c>
      <c r="E68" s="104" t="s">
        <v>17</v>
      </c>
      <c r="F68" s="184">
        <v>8</v>
      </c>
      <c r="G68" s="180"/>
      <c r="H68" s="181">
        <f t="shared" si="0"/>
        <v>0</v>
      </c>
    </row>
    <row r="69" spans="1:9" ht="97.5" customHeight="1" x14ac:dyDescent="0.2">
      <c r="A69" s="118"/>
      <c r="B69" s="44"/>
      <c r="C69" s="102" t="s">
        <v>251</v>
      </c>
      <c r="D69" s="187" t="s">
        <v>180</v>
      </c>
      <c r="E69" s="104" t="s">
        <v>17</v>
      </c>
      <c r="F69" s="184">
        <v>26</v>
      </c>
      <c r="G69" s="180"/>
      <c r="H69" s="181">
        <f t="shared" si="0"/>
        <v>0</v>
      </c>
    </row>
    <row r="70" spans="1:9" ht="89.25" customHeight="1" x14ac:dyDescent="0.2">
      <c r="A70" s="118"/>
      <c r="B70" s="44"/>
      <c r="C70" s="102" t="s">
        <v>35</v>
      </c>
      <c r="D70" s="182" t="s">
        <v>44</v>
      </c>
      <c r="E70" s="104" t="s">
        <v>17</v>
      </c>
      <c r="F70" s="179">
        <v>5</v>
      </c>
      <c r="G70" s="180"/>
      <c r="H70" s="181">
        <f t="shared" si="0"/>
        <v>0</v>
      </c>
    </row>
    <row r="71" spans="1:9" ht="76.5" x14ac:dyDescent="0.2">
      <c r="A71" s="118"/>
      <c r="B71" s="44"/>
      <c r="C71" s="102" t="s">
        <v>36</v>
      </c>
      <c r="D71" s="146" t="s">
        <v>45</v>
      </c>
      <c r="E71" s="104" t="s">
        <v>17</v>
      </c>
      <c r="F71" s="179">
        <v>4</v>
      </c>
      <c r="G71" s="180"/>
      <c r="H71" s="181">
        <f t="shared" si="0"/>
        <v>0</v>
      </c>
    </row>
    <row r="72" spans="1:9" ht="82.5" customHeight="1" x14ac:dyDescent="0.2">
      <c r="A72" s="118"/>
      <c r="B72" s="44"/>
      <c r="C72" s="102" t="s">
        <v>252</v>
      </c>
      <c r="D72" s="182" t="s">
        <v>95</v>
      </c>
      <c r="E72" s="112" t="s">
        <v>17</v>
      </c>
      <c r="F72" s="184">
        <v>2</v>
      </c>
      <c r="G72" s="185"/>
      <c r="H72" s="186">
        <f>F72*G72</f>
        <v>0</v>
      </c>
    </row>
    <row r="73" spans="1:9" ht="160.5" customHeight="1" x14ac:dyDescent="0.2">
      <c r="A73" s="118"/>
      <c r="B73" s="44"/>
      <c r="C73" s="102" t="s">
        <v>37</v>
      </c>
      <c r="D73" s="224" t="s">
        <v>211</v>
      </c>
      <c r="E73" s="32" t="s">
        <v>17</v>
      </c>
      <c r="F73" s="33">
        <v>2</v>
      </c>
      <c r="G73" s="34"/>
      <c r="H73" s="35">
        <f>F73*G73</f>
        <v>0</v>
      </c>
    </row>
    <row r="74" spans="1:9" ht="115.5" customHeight="1" x14ac:dyDescent="0.2">
      <c r="A74" s="118"/>
      <c r="B74" s="44"/>
      <c r="C74" s="102" t="s">
        <v>38</v>
      </c>
      <c r="D74" s="224" t="s">
        <v>212</v>
      </c>
      <c r="E74" s="32" t="s">
        <v>214</v>
      </c>
      <c r="F74" s="33">
        <v>6</v>
      </c>
      <c r="G74" s="34"/>
      <c r="H74" s="35">
        <f>F74*G74</f>
        <v>0</v>
      </c>
    </row>
    <row r="75" spans="1:9" ht="102.75" customHeight="1" x14ac:dyDescent="0.2">
      <c r="A75" s="118"/>
      <c r="B75" s="44"/>
      <c r="C75" s="102" t="s">
        <v>39</v>
      </c>
      <c r="D75" s="224" t="s">
        <v>213</v>
      </c>
      <c r="E75" s="32" t="s">
        <v>214</v>
      </c>
      <c r="F75" s="33">
        <v>6</v>
      </c>
      <c r="G75" s="34"/>
      <c r="H75" s="35">
        <f>F75*G75</f>
        <v>0</v>
      </c>
    </row>
    <row r="76" spans="1:9" ht="112.5" customHeight="1" x14ac:dyDescent="0.2">
      <c r="A76" s="121"/>
      <c r="B76" s="116"/>
      <c r="C76" s="102" t="s">
        <v>82</v>
      </c>
      <c r="D76" s="187" t="s">
        <v>181</v>
      </c>
      <c r="E76" s="112" t="s">
        <v>17</v>
      </c>
      <c r="F76" s="184">
        <v>40</v>
      </c>
      <c r="G76" s="186"/>
      <c r="H76" s="186">
        <f t="shared" si="0"/>
        <v>0</v>
      </c>
    </row>
    <row r="77" spans="1:9" ht="51" x14ac:dyDescent="0.2">
      <c r="A77" s="51"/>
      <c r="B77" s="44"/>
      <c r="C77" s="102" t="s">
        <v>83</v>
      </c>
      <c r="D77" s="182" t="s">
        <v>71</v>
      </c>
      <c r="E77" s="104" t="s">
        <v>17</v>
      </c>
      <c r="F77" s="179">
        <v>1</v>
      </c>
      <c r="G77" s="181"/>
      <c r="H77" s="181">
        <f>F77*G77</f>
        <v>0</v>
      </c>
      <c r="I77" s="64"/>
    </row>
    <row r="78" spans="1:9" ht="63.75" x14ac:dyDescent="0.2">
      <c r="A78" s="51"/>
      <c r="B78" s="44"/>
      <c r="C78" s="102" t="s">
        <v>40</v>
      </c>
      <c r="D78" s="178" t="s">
        <v>202</v>
      </c>
      <c r="E78" s="104" t="s">
        <v>0</v>
      </c>
      <c r="F78" s="179" t="s">
        <v>0</v>
      </c>
      <c r="G78" s="181"/>
      <c r="H78" s="181">
        <f>SUM(H49:H77)*0.1</f>
        <v>0</v>
      </c>
    </row>
    <row r="79" spans="1:9" ht="26.25" customHeight="1" x14ac:dyDescent="0.3">
      <c r="A79" s="119"/>
      <c r="B79" s="116"/>
      <c r="C79" s="219"/>
      <c r="D79" s="226" t="s">
        <v>215</v>
      </c>
      <c r="E79" s="78"/>
      <c r="F79" s="79"/>
      <c r="G79" s="56" t="s">
        <v>46</v>
      </c>
      <c r="H79" s="56">
        <f>SUM(H49:H78)</f>
        <v>0</v>
      </c>
    </row>
    <row r="80" spans="1:9" ht="12.75" x14ac:dyDescent="0.2">
      <c r="A80" s="119"/>
      <c r="B80" s="116"/>
      <c r="C80" s="219"/>
      <c r="D80" s="192"/>
      <c r="E80" s="220"/>
      <c r="F80" s="221"/>
      <c r="G80" s="222"/>
      <c r="H80" s="223"/>
    </row>
    <row r="81" spans="1:9" x14ac:dyDescent="0.3">
      <c r="A81" s="51"/>
      <c r="B81" s="124"/>
      <c r="C81" s="124"/>
      <c r="D81" s="125"/>
      <c r="E81" s="78"/>
      <c r="F81" s="79"/>
      <c r="G81" s="56"/>
      <c r="H81" s="56"/>
    </row>
    <row r="82" spans="1:9" ht="12.75" x14ac:dyDescent="0.2">
      <c r="A82" s="201" t="s">
        <v>400</v>
      </c>
      <c r="B82" s="202"/>
      <c r="C82" s="203"/>
      <c r="D82" s="204"/>
      <c r="E82" s="205"/>
      <c r="F82" s="206"/>
      <c r="G82" s="206"/>
      <c r="H82" s="207"/>
      <c r="I82" s="193"/>
    </row>
    <row r="83" spans="1:9" ht="12.75" x14ac:dyDescent="0.2">
      <c r="A83" s="201"/>
      <c r="B83" s="202"/>
      <c r="C83" s="203"/>
      <c r="D83" s="204"/>
      <c r="E83" s="205"/>
      <c r="F83" s="206"/>
      <c r="G83" s="206"/>
      <c r="H83" s="207"/>
      <c r="I83" s="193"/>
    </row>
    <row r="84" spans="1:9" ht="25.5" x14ac:dyDescent="0.2">
      <c r="A84" s="194" t="s">
        <v>6</v>
      </c>
      <c r="B84" s="331" t="s">
        <v>7</v>
      </c>
      <c r="C84" s="331"/>
      <c r="D84" s="331"/>
      <c r="E84" s="331"/>
      <c r="F84" s="195" t="s">
        <v>8</v>
      </c>
      <c r="G84" s="196" t="s">
        <v>9</v>
      </c>
      <c r="H84" s="197" t="s">
        <v>10</v>
      </c>
      <c r="I84" s="197" t="s">
        <v>11</v>
      </c>
    </row>
    <row r="85" spans="1:9" ht="39.950000000000003" customHeight="1" x14ac:dyDescent="0.2">
      <c r="A85" s="208" t="s">
        <v>185</v>
      </c>
      <c r="B85" s="329" t="s">
        <v>186</v>
      </c>
      <c r="C85" s="329"/>
      <c r="D85" s="329"/>
      <c r="E85" s="329"/>
      <c r="F85" s="209" t="s">
        <v>13</v>
      </c>
      <c r="G85" s="210">
        <v>520</v>
      </c>
      <c r="H85" s="211"/>
      <c r="I85" s="211">
        <f>G85*H85</f>
        <v>0</v>
      </c>
    </row>
    <row r="86" spans="1:9" ht="63.75" customHeight="1" x14ac:dyDescent="0.2">
      <c r="A86" s="208" t="s">
        <v>59</v>
      </c>
      <c r="B86" s="329" t="s">
        <v>187</v>
      </c>
      <c r="C86" s="329"/>
      <c r="D86" s="329"/>
      <c r="E86" s="329"/>
      <c r="F86" s="209" t="s">
        <v>20</v>
      </c>
      <c r="G86" s="210">
        <v>1300</v>
      </c>
      <c r="H86" s="211"/>
      <c r="I86" s="211">
        <f>G86*H86</f>
        <v>0</v>
      </c>
    </row>
    <row r="87" spans="1:9" ht="72" customHeight="1" x14ac:dyDescent="0.2">
      <c r="A87" s="208" t="s">
        <v>60</v>
      </c>
      <c r="B87" s="360" t="s">
        <v>188</v>
      </c>
      <c r="C87" s="360"/>
      <c r="D87" s="360"/>
      <c r="E87" s="360"/>
      <c r="F87" s="212" t="s">
        <v>145</v>
      </c>
      <c r="G87" s="213">
        <v>30</v>
      </c>
      <c r="H87" s="214"/>
      <c r="I87" s="211">
        <f t="shared" ref="I87:I93" si="1">G87*H87</f>
        <v>0</v>
      </c>
    </row>
    <row r="88" spans="1:9" ht="93.75" customHeight="1" x14ac:dyDescent="0.2">
      <c r="A88" s="208" t="s">
        <v>61</v>
      </c>
      <c r="B88" s="329" t="s">
        <v>189</v>
      </c>
      <c r="C88" s="329"/>
      <c r="D88" s="329"/>
      <c r="E88" s="329"/>
      <c r="F88" s="209" t="s">
        <v>17</v>
      </c>
      <c r="G88" s="210">
        <v>25</v>
      </c>
      <c r="H88" s="211"/>
      <c r="I88" s="211">
        <f t="shared" si="1"/>
        <v>0</v>
      </c>
    </row>
    <row r="89" spans="1:9" ht="69.75" customHeight="1" x14ac:dyDescent="0.2">
      <c r="A89" s="208" t="s">
        <v>62</v>
      </c>
      <c r="B89" s="329" t="s">
        <v>190</v>
      </c>
      <c r="C89" s="329"/>
      <c r="D89" s="329"/>
      <c r="E89" s="329"/>
      <c r="F89" s="209" t="s">
        <v>20</v>
      </c>
      <c r="G89" s="210">
        <v>500</v>
      </c>
      <c r="H89" s="211"/>
      <c r="I89" s="211">
        <f t="shared" si="1"/>
        <v>0</v>
      </c>
    </row>
    <row r="90" spans="1:9" ht="81.75" customHeight="1" x14ac:dyDescent="0.2">
      <c r="A90" s="208" t="s">
        <v>103</v>
      </c>
      <c r="B90" s="329" t="s">
        <v>191</v>
      </c>
      <c r="C90" s="329"/>
      <c r="D90" s="329"/>
      <c r="E90" s="329"/>
      <c r="F90" s="209" t="s">
        <v>20</v>
      </c>
      <c r="G90" s="210">
        <v>500</v>
      </c>
      <c r="H90" s="211"/>
      <c r="I90" s="211">
        <f t="shared" si="1"/>
        <v>0</v>
      </c>
    </row>
    <row r="91" spans="1:9" ht="79.5" customHeight="1" x14ac:dyDescent="0.2">
      <c r="A91" s="208" t="s">
        <v>101</v>
      </c>
      <c r="B91" s="360" t="s">
        <v>192</v>
      </c>
      <c r="C91" s="360"/>
      <c r="D91" s="360"/>
      <c r="E91" s="360"/>
      <c r="F91" s="198" t="s">
        <v>145</v>
      </c>
      <c r="G91" s="199">
        <v>110</v>
      </c>
      <c r="H91" s="200"/>
      <c r="I91" s="211">
        <f t="shared" si="1"/>
        <v>0</v>
      </c>
    </row>
    <row r="92" spans="1:9" ht="63.75" customHeight="1" x14ac:dyDescent="0.2">
      <c r="A92" s="208" t="s">
        <v>104</v>
      </c>
      <c r="B92" s="351" t="s">
        <v>193</v>
      </c>
      <c r="C92" s="351"/>
      <c r="D92" s="351"/>
      <c r="E92" s="351"/>
      <c r="F92" s="198" t="s">
        <v>137</v>
      </c>
      <c r="G92" s="199">
        <v>10</v>
      </c>
      <c r="H92" s="200"/>
      <c r="I92" s="211">
        <f t="shared" si="1"/>
        <v>0</v>
      </c>
    </row>
    <row r="93" spans="1:9" ht="58.5" customHeight="1" x14ac:dyDescent="0.2">
      <c r="A93" s="208" t="s">
        <v>105</v>
      </c>
      <c r="B93" s="348" t="s">
        <v>194</v>
      </c>
      <c r="C93" s="349"/>
      <c r="D93" s="349"/>
      <c r="E93" s="350"/>
      <c r="F93" s="209" t="s">
        <v>20</v>
      </c>
      <c r="G93" s="210">
        <v>500</v>
      </c>
      <c r="H93" s="211"/>
      <c r="I93" s="211">
        <f t="shared" si="1"/>
        <v>0</v>
      </c>
    </row>
    <row r="94" spans="1:9" ht="58.5" customHeight="1" x14ac:dyDescent="0.2">
      <c r="A94" s="208" t="s">
        <v>106</v>
      </c>
      <c r="B94" s="352" t="s">
        <v>195</v>
      </c>
      <c r="C94" s="329"/>
      <c r="D94" s="329"/>
      <c r="E94" s="329"/>
      <c r="F94" s="209"/>
      <c r="G94" s="210"/>
      <c r="H94" s="211"/>
      <c r="I94" s="211">
        <f>SUM(I85:I93)*0.1</f>
        <v>0</v>
      </c>
    </row>
    <row r="95" spans="1:9" ht="30" customHeight="1" x14ac:dyDescent="0.2">
      <c r="A95" s="215"/>
      <c r="B95" s="330" t="s">
        <v>196</v>
      </c>
      <c r="C95" s="330"/>
      <c r="D95" s="330"/>
      <c r="E95" s="330"/>
      <c r="F95" s="204"/>
      <c r="G95" s="205"/>
      <c r="H95" s="206" t="s">
        <v>46</v>
      </c>
      <c r="I95" s="206">
        <f>SUM(I85:I94)</f>
        <v>0</v>
      </c>
    </row>
    <row r="96" spans="1:9" x14ac:dyDescent="0.3">
      <c r="A96" s="51"/>
      <c r="B96" s="124"/>
      <c r="C96" s="124"/>
      <c r="D96" s="125"/>
      <c r="E96" s="78"/>
      <c r="F96" s="79"/>
      <c r="G96" s="56"/>
      <c r="H96" s="56"/>
    </row>
    <row r="97" spans="1:8" x14ac:dyDescent="0.3">
      <c r="A97" s="101"/>
      <c r="B97" s="116"/>
      <c r="C97" s="126"/>
      <c r="D97" s="127"/>
      <c r="E97" s="128"/>
      <c r="F97" s="129"/>
      <c r="G97" s="130"/>
      <c r="H97" s="131"/>
    </row>
    <row r="98" spans="1:8" x14ac:dyDescent="0.3">
      <c r="A98" s="51"/>
      <c r="B98" s="124"/>
      <c r="C98" s="124"/>
      <c r="D98" s="125"/>
      <c r="E98" s="78"/>
      <c r="F98" s="79"/>
      <c r="G98" s="56"/>
      <c r="H98" s="56"/>
    </row>
    <row r="99" spans="1:8" x14ac:dyDescent="0.3">
      <c r="A99" s="51" t="s">
        <v>183</v>
      </c>
      <c r="B99" s="133"/>
      <c r="C99" s="133"/>
      <c r="D99" s="125"/>
      <c r="E99" s="94"/>
      <c r="F99" s="79"/>
      <c r="G99" s="56"/>
      <c r="H99" s="56"/>
    </row>
    <row r="100" spans="1:8" x14ac:dyDescent="0.3">
      <c r="A100" s="51"/>
      <c r="B100" s="133"/>
      <c r="C100" s="133"/>
      <c r="D100" s="125"/>
      <c r="E100" s="94"/>
      <c r="F100" s="79"/>
      <c r="G100" s="56"/>
      <c r="H100" s="56"/>
    </row>
    <row r="101" spans="1:8" ht="32.25" customHeight="1" x14ac:dyDescent="0.2">
      <c r="A101" s="51"/>
      <c r="B101" s="124"/>
      <c r="C101" s="194" t="s">
        <v>6</v>
      </c>
      <c r="D101" s="194" t="s">
        <v>7</v>
      </c>
      <c r="E101" s="195" t="s">
        <v>8</v>
      </c>
      <c r="F101" s="196" t="s">
        <v>9</v>
      </c>
      <c r="G101" s="197" t="s">
        <v>10</v>
      </c>
      <c r="H101" s="197" t="s">
        <v>11</v>
      </c>
    </row>
    <row r="102" spans="1:8" ht="66.75" customHeight="1" x14ac:dyDescent="0.2">
      <c r="B102" s="44"/>
      <c r="C102" s="102" t="s">
        <v>223</v>
      </c>
      <c r="D102" s="187" t="s">
        <v>47</v>
      </c>
      <c r="E102" s="112" t="s">
        <v>13</v>
      </c>
      <c r="F102" s="184">
        <v>454</v>
      </c>
      <c r="G102" s="185"/>
      <c r="H102" s="186">
        <f t="shared" ref="H102:H112" si="2">F102*G102</f>
        <v>0</v>
      </c>
    </row>
    <row r="103" spans="1:8" ht="127.5" x14ac:dyDescent="0.2">
      <c r="B103" s="44"/>
      <c r="C103" s="102" t="s">
        <v>224</v>
      </c>
      <c r="D103" s="178" t="s">
        <v>58</v>
      </c>
      <c r="E103" s="112" t="s">
        <v>17</v>
      </c>
      <c r="F103" s="184">
        <v>5</v>
      </c>
      <c r="G103" s="185"/>
      <c r="H103" s="186">
        <f t="shared" si="2"/>
        <v>0</v>
      </c>
    </row>
    <row r="104" spans="1:8" ht="25.5" x14ac:dyDescent="0.2">
      <c r="B104" s="44"/>
      <c r="C104" s="102" t="s">
        <v>225</v>
      </c>
      <c r="D104" s="178" t="s">
        <v>100</v>
      </c>
      <c r="E104" s="112" t="s">
        <v>17</v>
      </c>
      <c r="F104" s="184">
        <v>74</v>
      </c>
      <c r="G104" s="185"/>
      <c r="H104" s="186">
        <f t="shared" si="2"/>
        <v>0</v>
      </c>
    </row>
    <row r="105" spans="1:8" ht="38.25" x14ac:dyDescent="0.2">
      <c r="B105" s="44"/>
      <c r="C105" s="102" t="s">
        <v>226</v>
      </c>
      <c r="D105" s="178" t="s">
        <v>48</v>
      </c>
      <c r="E105" s="112" t="s">
        <v>17</v>
      </c>
      <c r="F105" s="184">
        <v>12</v>
      </c>
      <c r="G105" s="185"/>
      <c r="H105" s="186">
        <f t="shared" si="2"/>
        <v>0</v>
      </c>
    </row>
    <row r="106" spans="1:8" ht="38.25" x14ac:dyDescent="0.2">
      <c r="B106" s="44"/>
      <c r="C106" s="102" t="s">
        <v>227</v>
      </c>
      <c r="D106" s="178" t="s">
        <v>102</v>
      </c>
      <c r="E106" s="112" t="s">
        <v>17</v>
      </c>
      <c r="F106" s="184">
        <v>7</v>
      </c>
      <c r="G106" s="185"/>
      <c r="H106" s="186">
        <f>F106*G106</f>
        <v>0</v>
      </c>
    </row>
    <row r="107" spans="1:8" ht="38.25" x14ac:dyDescent="0.2">
      <c r="B107" s="44"/>
      <c r="C107" s="102" t="s">
        <v>228</v>
      </c>
      <c r="D107" s="188" t="s">
        <v>107</v>
      </c>
      <c r="E107" s="135" t="s">
        <v>17</v>
      </c>
      <c r="F107" s="189">
        <v>6</v>
      </c>
      <c r="G107" s="190"/>
      <c r="H107" s="191">
        <f>F107*G107</f>
        <v>0</v>
      </c>
    </row>
    <row r="108" spans="1:8" ht="25.5" x14ac:dyDescent="0.2">
      <c r="B108" s="44"/>
      <c r="C108" s="102" t="s">
        <v>229</v>
      </c>
      <c r="D108" s="182" t="s">
        <v>108</v>
      </c>
      <c r="E108" s="104" t="s">
        <v>17</v>
      </c>
      <c r="F108" s="184">
        <v>11</v>
      </c>
      <c r="G108" s="185"/>
      <c r="H108" s="186">
        <f>F108*G108</f>
        <v>0</v>
      </c>
    </row>
    <row r="109" spans="1:8" ht="56.25" customHeight="1" x14ac:dyDescent="0.2">
      <c r="A109" s="134"/>
      <c r="B109" s="44"/>
      <c r="C109" s="102" t="s">
        <v>230</v>
      </c>
      <c r="D109" s="187" t="s">
        <v>49</v>
      </c>
      <c r="E109" s="112" t="s">
        <v>13</v>
      </c>
      <c r="F109" s="184">
        <v>454</v>
      </c>
      <c r="G109" s="185"/>
      <c r="H109" s="186">
        <f t="shared" si="2"/>
        <v>0</v>
      </c>
    </row>
    <row r="110" spans="1:8" ht="76.5" x14ac:dyDescent="0.2">
      <c r="A110" s="134"/>
      <c r="B110" s="44"/>
      <c r="C110" s="102" t="s">
        <v>231</v>
      </c>
      <c r="D110" s="187" t="s">
        <v>50</v>
      </c>
      <c r="E110" s="112" t="s">
        <v>13</v>
      </c>
      <c r="F110" s="184">
        <v>454</v>
      </c>
      <c r="G110" s="185"/>
      <c r="H110" s="186">
        <f t="shared" si="2"/>
        <v>0</v>
      </c>
    </row>
    <row r="111" spans="1:8" ht="29.25" customHeight="1" x14ac:dyDescent="0.2">
      <c r="B111" s="44"/>
      <c r="C111" s="102" t="s">
        <v>232</v>
      </c>
      <c r="D111" s="187" t="s">
        <v>96</v>
      </c>
      <c r="E111" s="112" t="s">
        <v>13</v>
      </c>
      <c r="F111" s="184">
        <v>454</v>
      </c>
      <c r="G111" s="185"/>
      <c r="H111" s="186">
        <f t="shared" si="2"/>
        <v>0</v>
      </c>
    </row>
    <row r="112" spans="1:8" ht="38.25" x14ac:dyDescent="0.2">
      <c r="B112" s="44"/>
      <c r="C112" s="102" t="s">
        <v>233</v>
      </c>
      <c r="D112" s="178" t="s">
        <v>51</v>
      </c>
      <c r="E112" s="112" t="s">
        <v>17</v>
      </c>
      <c r="F112" s="184">
        <v>26</v>
      </c>
      <c r="G112" s="185"/>
      <c r="H112" s="186">
        <f t="shared" si="2"/>
        <v>0</v>
      </c>
    </row>
    <row r="113" spans="1:8" s="95" customFormat="1" ht="63.75" x14ac:dyDescent="0.2">
      <c r="A113" s="43"/>
      <c r="B113" s="44"/>
      <c r="C113" s="102" t="s">
        <v>234</v>
      </c>
      <c r="D113" s="178" t="s">
        <v>202</v>
      </c>
      <c r="E113" s="104" t="s">
        <v>0</v>
      </c>
      <c r="F113" s="179" t="s">
        <v>0</v>
      </c>
      <c r="G113" s="181"/>
      <c r="H113" s="181">
        <f>SUM(H102:H112)*0.1</f>
        <v>0</v>
      </c>
    </row>
    <row r="114" spans="1:8" s="136" customFormat="1" x14ac:dyDescent="0.3">
      <c r="A114" s="43"/>
      <c r="B114" s="44"/>
      <c r="C114" s="44"/>
      <c r="D114" s="125" t="s">
        <v>52</v>
      </c>
      <c r="E114" s="78"/>
      <c r="F114" s="79"/>
      <c r="G114" s="56" t="s">
        <v>46</v>
      </c>
      <c r="H114" s="56">
        <f>SUM(H102:H113)</f>
        <v>0</v>
      </c>
    </row>
    <row r="115" spans="1:8" s="136" customFormat="1" x14ac:dyDescent="0.3">
      <c r="A115" s="51"/>
      <c r="B115" s="124"/>
      <c r="C115" s="124"/>
      <c r="D115" s="125"/>
      <c r="E115" s="78"/>
      <c r="F115" s="79"/>
      <c r="G115" s="56"/>
      <c r="H115" s="56"/>
    </row>
    <row r="116" spans="1:8" x14ac:dyDescent="0.3">
      <c r="A116" s="419" t="s">
        <v>184</v>
      </c>
      <c r="B116" s="137"/>
      <c r="C116" s="137"/>
      <c r="D116" s="138"/>
      <c r="E116" s="98"/>
      <c r="F116" s="79"/>
      <c r="G116" s="56"/>
      <c r="H116" s="56"/>
    </row>
    <row r="117" spans="1:8" ht="25.5" x14ac:dyDescent="0.2">
      <c r="A117" s="87" t="s">
        <v>0</v>
      </c>
      <c r="B117" s="88"/>
      <c r="C117" s="88"/>
      <c r="D117" s="424" t="s">
        <v>7</v>
      </c>
      <c r="E117" s="425" t="s">
        <v>8</v>
      </c>
      <c r="F117" s="426" t="s">
        <v>9</v>
      </c>
      <c r="G117" s="427" t="s">
        <v>10</v>
      </c>
      <c r="H117" s="427" t="s">
        <v>11</v>
      </c>
    </row>
    <row r="118" spans="1:8" x14ac:dyDescent="0.3">
      <c r="A118" s="54" t="s">
        <v>173</v>
      </c>
      <c r="B118" s="44"/>
      <c r="C118" s="44"/>
      <c r="D118" s="123"/>
    </row>
    <row r="119" spans="1:8" ht="24" customHeight="1" x14ac:dyDescent="0.2">
      <c r="A119" s="54"/>
      <c r="B119" s="44"/>
      <c r="C119" s="44"/>
      <c r="D119" s="359" t="s">
        <v>74</v>
      </c>
      <c r="E119" s="359"/>
      <c r="F119" s="359"/>
      <c r="G119" s="359"/>
      <c r="H119" s="359"/>
    </row>
    <row r="120" spans="1:8" ht="33" x14ac:dyDescent="0.3">
      <c r="B120" s="44"/>
      <c r="C120" s="44"/>
      <c r="D120" s="108" t="s">
        <v>87</v>
      </c>
      <c r="E120" s="104" t="s">
        <v>13</v>
      </c>
      <c r="F120" s="231">
        <v>256</v>
      </c>
      <c r="G120" s="140"/>
      <c r="H120" s="141">
        <f t="shared" ref="H120:H125" si="3">F120*G120</f>
        <v>0</v>
      </c>
    </row>
    <row r="121" spans="1:8" ht="33" x14ac:dyDescent="0.3">
      <c r="B121" s="44"/>
      <c r="C121" s="44"/>
      <c r="D121" s="108" t="s">
        <v>88</v>
      </c>
      <c r="E121" s="104" t="s">
        <v>13</v>
      </c>
      <c r="F121" s="231">
        <v>84</v>
      </c>
      <c r="G121" s="140"/>
      <c r="H121" s="141">
        <f t="shared" si="3"/>
        <v>0</v>
      </c>
    </row>
    <row r="122" spans="1:8" ht="33" x14ac:dyDescent="0.3">
      <c r="B122" s="44"/>
      <c r="C122" s="44"/>
      <c r="D122" s="108" t="s">
        <v>109</v>
      </c>
      <c r="E122" s="104" t="s">
        <v>13</v>
      </c>
      <c r="F122" s="231">
        <v>114</v>
      </c>
      <c r="G122" s="140"/>
      <c r="H122" s="141">
        <f t="shared" si="3"/>
        <v>0</v>
      </c>
    </row>
    <row r="123" spans="1:8" ht="33" x14ac:dyDescent="0.3">
      <c r="B123" s="44"/>
      <c r="C123" s="122" t="s">
        <v>0</v>
      </c>
      <c r="D123" s="108" t="s">
        <v>89</v>
      </c>
      <c r="E123" s="104" t="s">
        <v>17</v>
      </c>
      <c r="F123" s="231">
        <v>21</v>
      </c>
      <c r="G123" s="142"/>
      <c r="H123" s="141">
        <f t="shared" si="3"/>
        <v>0</v>
      </c>
    </row>
    <row r="124" spans="1:8" ht="33" x14ac:dyDescent="0.3">
      <c r="B124" s="44"/>
      <c r="C124" s="122"/>
      <c r="D124" s="108" t="s">
        <v>110</v>
      </c>
      <c r="E124" s="104" t="s">
        <v>17</v>
      </c>
      <c r="F124" s="231">
        <v>12</v>
      </c>
      <c r="G124" s="142"/>
      <c r="H124" s="141">
        <f t="shared" si="3"/>
        <v>0</v>
      </c>
    </row>
    <row r="125" spans="1:8" ht="33" customHeight="1" x14ac:dyDescent="0.3">
      <c r="B125" s="44"/>
      <c r="C125" s="122"/>
      <c r="D125" s="108" t="s">
        <v>90</v>
      </c>
      <c r="E125" s="104" t="s">
        <v>13</v>
      </c>
      <c r="F125" s="231">
        <v>37</v>
      </c>
      <c r="G125" s="142"/>
      <c r="H125" s="141">
        <f t="shared" si="3"/>
        <v>0</v>
      </c>
    </row>
    <row r="126" spans="1:8" x14ac:dyDescent="0.3">
      <c r="A126" s="54" t="s">
        <v>53</v>
      </c>
      <c r="B126" s="133"/>
      <c r="C126" s="133"/>
      <c r="D126" s="125"/>
      <c r="E126" s="94"/>
      <c r="F126" s="143"/>
      <c r="G126" s="144" t="s">
        <v>0</v>
      </c>
      <c r="H126" s="145"/>
    </row>
    <row r="127" spans="1:8" ht="50.25" customHeight="1" x14ac:dyDescent="0.3">
      <c r="A127" s="54"/>
      <c r="B127" s="133"/>
      <c r="C127" s="133"/>
      <c r="D127" s="353" t="s">
        <v>76</v>
      </c>
      <c r="E127" s="354"/>
      <c r="F127" s="354"/>
      <c r="G127" s="354"/>
      <c r="H127" s="354"/>
    </row>
    <row r="128" spans="1:8" x14ac:dyDescent="0.3">
      <c r="A128" s="43" t="s">
        <v>0</v>
      </c>
      <c r="B128" s="44"/>
      <c r="C128" s="122" t="s">
        <v>0</v>
      </c>
      <c r="D128" s="103" t="s">
        <v>91</v>
      </c>
      <c r="E128" s="112" t="s">
        <v>17</v>
      </c>
      <c r="F128" s="231">
        <v>5</v>
      </c>
      <c r="G128" s="140"/>
      <c r="H128" s="233">
        <f t="shared" ref="H128:H137" si="4">F128*G128</f>
        <v>0</v>
      </c>
    </row>
    <row r="129" spans="1:12" x14ac:dyDescent="0.3">
      <c r="B129" s="44"/>
      <c r="C129" s="122"/>
      <c r="D129" s="103" t="s">
        <v>111</v>
      </c>
      <c r="E129" s="112" t="s">
        <v>17</v>
      </c>
      <c r="F129" s="231">
        <v>9</v>
      </c>
      <c r="G129" s="140"/>
      <c r="H129" s="233">
        <f t="shared" si="4"/>
        <v>0</v>
      </c>
    </row>
    <row r="130" spans="1:12" x14ac:dyDescent="0.3">
      <c r="B130" s="44"/>
      <c r="C130" s="122"/>
      <c r="D130" s="103" t="s">
        <v>112</v>
      </c>
      <c r="E130" s="112" t="s">
        <v>17</v>
      </c>
      <c r="F130" s="231">
        <v>3</v>
      </c>
      <c r="G130" s="140"/>
      <c r="H130" s="233">
        <f>F130*G130</f>
        <v>0</v>
      </c>
    </row>
    <row r="131" spans="1:12" x14ac:dyDescent="0.3">
      <c r="B131" s="44"/>
      <c r="C131" s="122"/>
      <c r="D131" s="103" t="s">
        <v>97</v>
      </c>
      <c r="E131" s="112" t="s">
        <v>17</v>
      </c>
      <c r="F131" s="231">
        <v>5</v>
      </c>
      <c r="G131" s="140"/>
      <c r="H131" s="233">
        <f t="shared" si="4"/>
        <v>0</v>
      </c>
    </row>
    <row r="132" spans="1:12" x14ac:dyDescent="0.3">
      <c r="A132" s="118"/>
      <c r="B132" s="44"/>
      <c r="C132" s="122"/>
      <c r="D132" s="103" t="s">
        <v>75</v>
      </c>
      <c r="E132" s="112" t="s">
        <v>17</v>
      </c>
      <c r="F132" s="231">
        <v>6</v>
      </c>
      <c r="G132" s="140"/>
      <c r="H132" s="233">
        <f t="shared" si="4"/>
        <v>0</v>
      </c>
    </row>
    <row r="133" spans="1:12" x14ac:dyDescent="0.3">
      <c r="A133" s="118"/>
      <c r="B133" s="44"/>
      <c r="C133" s="122"/>
      <c r="D133" s="234" t="s">
        <v>113</v>
      </c>
      <c r="E133" s="112" t="s">
        <v>17</v>
      </c>
      <c r="F133" s="231">
        <v>1</v>
      </c>
      <c r="G133" s="140"/>
      <c r="H133" s="233">
        <f t="shared" si="4"/>
        <v>0</v>
      </c>
    </row>
    <row r="134" spans="1:12" x14ac:dyDescent="0.3">
      <c r="A134" s="118"/>
      <c r="B134" s="44"/>
      <c r="C134" s="122"/>
      <c r="D134" s="234" t="s">
        <v>120</v>
      </c>
      <c r="E134" s="112" t="s">
        <v>17</v>
      </c>
      <c r="F134" s="231">
        <v>1</v>
      </c>
      <c r="G134" s="140"/>
      <c r="H134" s="233">
        <f>F134*G134</f>
        <v>0</v>
      </c>
    </row>
    <row r="135" spans="1:12" x14ac:dyDescent="0.3">
      <c r="A135" s="118"/>
      <c r="B135" s="44"/>
      <c r="C135" s="122"/>
      <c r="D135" s="103" t="s">
        <v>92</v>
      </c>
      <c r="E135" s="112" t="s">
        <v>17</v>
      </c>
      <c r="F135" s="231">
        <v>1</v>
      </c>
      <c r="G135" s="140"/>
      <c r="H135" s="233">
        <f t="shared" si="4"/>
        <v>0</v>
      </c>
    </row>
    <row r="136" spans="1:12" x14ac:dyDescent="0.3">
      <c r="A136" s="118"/>
      <c r="B136" s="44"/>
      <c r="C136" s="122"/>
      <c r="D136" s="103" t="s">
        <v>121</v>
      </c>
      <c r="E136" s="112" t="s">
        <v>17</v>
      </c>
      <c r="F136" s="231">
        <v>1</v>
      </c>
      <c r="G136" s="140"/>
      <c r="H136" s="233">
        <f t="shared" si="4"/>
        <v>0</v>
      </c>
    </row>
    <row r="137" spans="1:12" x14ac:dyDescent="0.3">
      <c r="A137" s="118"/>
      <c r="B137" s="44"/>
      <c r="C137" s="122"/>
      <c r="D137" s="103" t="s">
        <v>98</v>
      </c>
      <c r="E137" s="112" t="s">
        <v>17</v>
      </c>
      <c r="F137" s="231">
        <v>1</v>
      </c>
      <c r="G137" s="140"/>
      <c r="H137" s="233">
        <f t="shared" si="4"/>
        <v>0</v>
      </c>
    </row>
    <row r="138" spans="1:12" x14ac:dyDescent="0.3">
      <c r="A138" s="118"/>
      <c r="B138" s="44"/>
      <c r="C138" s="122"/>
      <c r="D138" s="103" t="s">
        <v>114</v>
      </c>
      <c r="E138" s="112" t="s">
        <v>17</v>
      </c>
      <c r="F138" s="231">
        <v>1</v>
      </c>
      <c r="G138" s="140"/>
      <c r="H138" s="233">
        <f>F138*G138</f>
        <v>0</v>
      </c>
    </row>
    <row r="139" spans="1:12" x14ac:dyDescent="0.3">
      <c r="A139" s="118"/>
      <c r="B139" s="44"/>
      <c r="C139" s="122"/>
      <c r="D139" s="103" t="s">
        <v>115</v>
      </c>
      <c r="E139" s="112" t="s">
        <v>17</v>
      </c>
      <c r="F139" s="231">
        <v>2</v>
      </c>
      <c r="G139" s="140"/>
      <c r="H139" s="233">
        <f>F139*G139</f>
        <v>0</v>
      </c>
    </row>
    <row r="140" spans="1:12" x14ac:dyDescent="0.3">
      <c r="A140" s="118"/>
      <c r="B140" s="44"/>
      <c r="C140" s="122"/>
      <c r="D140" s="103" t="s">
        <v>122</v>
      </c>
      <c r="E140" s="112" t="s">
        <v>17</v>
      </c>
      <c r="F140" s="231">
        <v>6</v>
      </c>
      <c r="G140" s="140"/>
      <c r="H140" s="233">
        <f>F140*G140</f>
        <v>0</v>
      </c>
    </row>
    <row r="141" spans="1:12" ht="29.25" customHeight="1" x14ac:dyDescent="0.3">
      <c r="A141" s="118"/>
      <c r="B141" s="44"/>
      <c r="C141" s="122"/>
      <c r="D141" s="355" t="s">
        <v>80</v>
      </c>
      <c r="E141" s="355"/>
      <c r="F141" s="355"/>
      <c r="G141" s="355"/>
      <c r="H141" s="356"/>
    </row>
    <row r="142" spans="1:12" ht="18" customHeight="1" x14ac:dyDescent="0.3">
      <c r="A142" s="118"/>
      <c r="B142" s="44"/>
      <c r="C142" s="122"/>
      <c r="D142" s="103" t="s">
        <v>116</v>
      </c>
      <c r="E142" s="112" t="s">
        <v>17</v>
      </c>
      <c r="F142" s="231">
        <v>3</v>
      </c>
      <c r="G142" s="140"/>
      <c r="H142" s="233">
        <f t="shared" ref="H142:H149" si="5">F142*G142</f>
        <v>0</v>
      </c>
    </row>
    <row r="143" spans="1:12" x14ac:dyDescent="0.3">
      <c r="A143" s="118"/>
      <c r="B143" s="44"/>
      <c r="C143" s="122"/>
      <c r="D143" s="103" t="s">
        <v>93</v>
      </c>
      <c r="E143" s="112" t="s">
        <v>17</v>
      </c>
      <c r="F143" s="231">
        <v>9</v>
      </c>
      <c r="G143" s="140"/>
      <c r="H143" s="233">
        <f t="shared" si="5"/>
        <v>0</v>
      </c>
    </row>
    <row r="144" spans="1:12" x14ac:dyDescent="0.3">
      <c r="A144" s="118"/>
      <c r="B144" s="44"/>
      <c r="C144" s="122"/>
      <c r="D144" s="103" t="s">
        <v>123</v>
      </c>
      <c r="E144" s="112" t="s">
        <v>17</v>
      </c>
      <c r="F144" s="231">
        <v>1</v>
      </c>
      <c r="G144" s="140"/>
      <c r="H144" s="233">
        <f t="shared" si="5"/>
        <v>0</v>
      </c>
      <c r="L144" s="235"/>
    </row>
    <row r="145" spans="1:8" x14ac:dyDescent="0.3">
      <c r="B145" s="44"/>
      <c r="C145" s="44"/>
      <c r="D145" s="103" t="s">
        <v>174</v>
      </c>
      <c r="E145" s="112" t="s">
        <v>17</v>
      </c>
      <c r="F145" s="231">
        <v>5</v>
      </c>
      <c r="G145" s="140"/>
      <c r="H145" s="233">
        <f t="shared" si="5"/>
        <v>0</v>
      </c>
    </row>
    <row r="146" spans="1:8" x14ac:dyDescent="0.3">
      <c r="B146" s="44"/>
      <c r="C146" s="44"/>
      <c r="D146" s="103" t="s">
        <v>175</v>
      </c>
      <c r="E146" s="112" t="s">
        <v>17</v>
      </c>
      <c r="F146" s="231">
        <v>1</v>
      </c>
      <c r="G146" s="140"/>
      <c r="H146" s="233">
        <f t="shared" si="5"/>
        <v>0</v>
      </c>
    </row>
    <row r="147" spans="1:8" x14ac:dyDescent="0.3">
      <c r="B147" s="44"/>
      <c r="C147" s="44"/>
      <c r="D147" s="103" t="s">
        <v>176</v>
      </c>
      <c r="E147" s="112" t="s">
        <v>17</v>
      </c>
      <c r="F147" s="231">
        <v>1</v>
      </c>
      <c r="G147" s="140"/>
      <c r="H147" s="233">
        <f t="shared" si="5"/>
        <v>0</v>
      </c>
    </row>
    <row r="148" spans="1:8" x14ac:dyDescent="0.3">
      <c r="B148" s="44"/>
      <c r="C148" s="44"/>
      <c r="D148" s="103" t="s">
        <v>177</v>
      </c>
      <c r="E148" s="112" t="s">
        <v>17</v>
      </c>
      <c r="F148" s="231">
        <v>1</v>
      </c>
      <c r="G148" s="140"/>
      <c r="H148" s="233">
        <f t="shared" si="5"/>
        <v>0</v>
      </c>
    </row>
    <row r="149" spans="1:8" x14ac:dyDescent="0.3">
      <c r="B149" s="44"/>
      <c r="C149" s="44"/>
      <c r="D149" s="103" t="s">
        <v>124</v>
      </c>
      <c r="E149" s="112" t="s">
        <v>17</v>
      </c>
      <c r="F149" s="231">
        <v>1</v>
      </c>
      <c r="G149" s="140"/>
      <c r="H149" s="233">
        <f t="shared" si="5"/>
        <v>0</v>
      </c>
    </row>
    <row r="150" spans="1:8" x14ac:dyDescent="0.3">
      <c r="A150" s="54" t="s">
        <v>54</v>
      </c>
      <c r="B150" s="133"/>
      <c r="C150" s="133"/>
      <c r="D150" s="125"/>
      <c r="E150" s="94"/>
      <c r="F150" s="143"/>
      <c r="G150" s="144" t="s">
        <v>0</v>
      </c>
      <c r="H150" s="145"/>
    </row>
    <row r="151" spans="1:8" ht="52.5" x14ac:dyDescent="0.3">
      <c r="A151" s="118"/>
      <c r="B151" s="44"/>
      <c r="C151" s="122"/>
      <c r="D151" s="146" t="s">
        <v>348</v>
      </c>
      <c r="E151" s="104" t="s">
        <v>17</v>
      </c>
      <c r="F151" s="231">
        <v>12</v>
      </c>
      <c r="G151" s="106"/>
      <c r="H151" s="141">
        <f>F151*G151</f>
        <v>0</v>
      </c>
    </row>
    <row r="152" spans="1:8" ht="52.5" x14ac:dyDescent="0.3">
      <c r="A152" s="118"/>
      <c r="B152" s="44"/>
      <c r="C152" s="122"/>
      <c r="D152" s="146" t="s">
        <v>349</v>
      </c>
      <c r="E152" s="104" t="s">
        <v>17</v>
      </c>
      <c r="F152" s="231">
        <v>7</v>
      </c>
      <c r="G152" s="106"/>
      <c r="H152" s="141">
        <f>F152*G152</f>
        <v>0</v>
      </c>
    </row>
    <row r="153" spans="1:8" x14ac:dyDescent="0.3">
      <c r="A153" s="54" t="s">
        <v>77</v>
      </c>
      <c r="B153" s="44"/>
      <c r="C153" s="122"/>
      <c r="D153" s="146"/>
      <c r="E153" s="104"/>
      <c r="F153" s="139"/>
      <c r="G153" s="106"/>
      <c r="H153" s="141"/>
    </row>
    <row r="154" spans="1:8" ht="83.25" customHeight="1" x14ac:dyDescent="0.3">
      <c r="A154" s="54"/>
      <c r="B154" s="44"/>
      <c r="C154" s="122"/>
      <c r="D154" s="324" t="s">
        <v>353</v>
      </c>
      <c r="E154" s="325" t="s">
        <v>17</v>
      </c>
      <c r="F154" s="139">
        <v>3</v>
      </c>
      <c r="G154" s="326"/>
      <c r="H154" s="327">
        <f>F154*G154</f>
        <v>0</v>
      </c>
    </row>
    <row r="155" spans="1:8" ht="33" x14ac:dyDescent="0.3">
      <c r="A155" s="118"/>
      <c r="B155" s="44"/>
      <c r="C155" s="122"/>
      <c r="D155" s="147" t="s">
        <v>117</v>
      </c>
      <c r="E155" s="104" t="s">
        <v>17</v>
      </c>
      <c r="F155" s="139">
        <v>3</v>
      </c>
      <c r="G155" s="106"/>
      <c r="H155" s="141">
        <f>F155*G155</f>
        <v>0</v>
      </c>
    </row>
    <row r="156" spans="1:8" x14ac:dyDescent="0.3">
      <c r="A156" s="54" t="s">
        <v>55</v>
      </c>
      <c r="B156" s="44"/>
      <c r="C156" s="44"/>
      <c r="D156" s="123"/>
      <c r="F156" s="148"/>
      <c r="G156" s="144" t="s">
        <v>0</v>
      </c>
      <c r="H156" s="149"/>
    </row>
    <row r="157" spans="1:8" ht="38.25" customHeight="1" x14ac:dyDescent="0.2">
      <c r="A157" s="54"/>
      <c r="B157" s="44"/>
      <c r="C157" s="44"/>
      <c r="D157" s="357" t="s">
        <v>78</v>
      </c>
      <c r="E157" s="358"/>
      <c r="F157" s="358"/>
      <c r="G157" s="358"/>
      <c r="H157" s="358"/>
    </row>
    <row r="158" spans="1:8" ht="21" customHeight="1" x14ac:dyDescent="0.3">
      <c r="A158" s="54"/>
      <c r="B158" s="44"/>
      <c r="C158" s="122"/>
      <c r="D158" s="108" t="s">
        <v>94</v>
      </c>
      <c r="E158" s="104" t="s">
        <v>17</v>
      </c>
      <c r="F158" s="231">
        <v>11</v>
      </c>
      <c r="G158" s="142"/>
      <c r="H158" s="141">
        <f>F158*G158</f>
        <v>0</v>
      </c>
    </row>
    <row r="159" spans="1:8" ht="87.75" customHeight="1" x14ac:dyDescent="0.3">
      <c r="A159" s="54"/>
      <c r="B159" s="44"/>
      <c r="C159" s="122"/>
      <c r="D159" s="117" t="s">
        <v>238</v>
      </c>
      <c r="E159" s="104" t="s">
        <v>17</v>
      </c>
      <c r="F159" s="232">
        <v>2</v>
      </c>
      <c r="G159" s="142"/>
      <c r="H159" s="141">
        <f>F159*G159</f>
        <v>0</v>
      </c>
    </row>
    <row r="160" spans="1:8" ht="86.25" customHeight="1" x14ac:dyDescent="0.3">
      <c r="A160" s="54"/>
      <c r="B160" s="44"/>
      <c r="C160" s="122"/>
      <c r="D160" s="117" t="s">
        <v>118</v>
      </c>
      <c r="E160" s="104" t="s">
        <v>17</v>
      </c>
      <c r="F160" s="232">
        <v>6</v>
      </c>
      <c r="G160" s="142"/>
      <c r="H160" s="141">
        <f>F160*G160</f>
        <v>0</v>
      </c>
    </row>
    <row r="161" spans="1:9" ht="86.25" customHeight="1" x14ac:dyDescent="0.3">
      <c r="A161" s="54"/>
      <c r="B161" s="44"/>
      <c r="C161" s="122"/>
      <c r="D161" s="117" t="s">
        <v>119</v>
      </c>
      <c r="E161" s="104" t="s">
        <v>17</v>
      </c>
      <c r="F161" s="232">
        <v>2</v>
      </c>
      <c r="G161" s="142"/>
      <c r="H161" s="141">
        <f>F161*G161</f>
        <v>0</v>
      </c>
    </row>
    <row r="162" spans="1:9" ht="23.25" customHeight="1" x14ac:dyDescent="0.3">
      <c r="B162" s="44"/>
      <c r="C162" s="122" t="s">
        <v>0</v>
      </c>
      <c r="D162" s="108" t="s">
        <v>56</v>
      </c>
      <c r="E162" s="104" t="s">
        <v>17</v>
      </c>
      <c r="F162" s="139">
        <v>1</v>
      </c>
      <c r="G162" s="113"/>
      <c r="H162" s="114">
        <f>F162*G162</f>
        <v>0</v>
      </c>
    </row>
    <row r="163" spans="1:9" ht="82.5" x14ac:dyDescent="0.3">
      <c r="B163" s="44"/>
      <c r="C163" s="122" t="s">
        <v>0</v>
      </c>
      <c r="D163" s="108" t="s">
        <v>203</v>
      </c>
      <c r="E163" s="104"/>
      <c r="F163" s="105"/>
      <c r="G163" s="107"/>
      <c r="H163" s="141">
        <f>SUM(H120:H162)*0.1</f>
        <v>0</v>
      </c>
    </row>
    <row r="164" spans="1:9" s="64" customFormat="1" ht="33" x14ac:dyDescent="0.3">
      <c r="A164" s="65"/>
      <c r="B164" s="150"/>
      <c r="C164" s="150"/>
      <c r="D164" s="151" t="s">
        <v>57</v>
      </c>
      <c r="E164" s="152"/>
      <c r="F164" s="153"/>
      <c r="G164" s="154" t="s">
        <v>46</v>
      </c>
      <c r="H164" s="154">
        <f>SUM(H120:H163)</f>
        <v>0</v>
      </c>
    </row>
    <row r="165" spans="1:9" x14ac:dyDescent="0.3">
      <c r="A165" s="51"/>
      <c r="B165" s="124"/>
      <c r="C165" s="124"/>
      <c r="D165" s="52"/>
      <c r="E165" s="78"/>
      <c r="F165" s="79"/>
      <c r="G165" s="56"/>
      <c r="H165" s="56"/>
    </row>
    <row r="168" spans="1:9" x14ac:dyDescent="0.3">
      <c r="A168" s="132" t="s">
        <v>197</v>
      </c>
    </row>
    <row r="170" spans="1:9" ht="12.75" x14ac:dyDescent="0.2">
      <c r="A170" s="344" t="s">
        <v>398</v>
      </c>
      <c r="B170" s="344"/>
      <c r="C170" s="344"/>
      <c r="D170" s="344"/>
      <c r="E170" s="344"/>
      <c r="F170" s="344"/>
      <c r="G170" s="344"/>
      <c r="H170" s="344"/>
      <c r="I170" s="155"/>
    </row>
    <row r="171" spans="1:9" ht="12.75" x14ac:dyDescent="0.2">
      <c r="A171" s="156"/>
      <c r="B171" s="157"/>
      <c r="C171" s="157"/>
      <c r="D171" s="157"/>
      <c r="E171" s="157"/>
      <c r="F171" s="158"/>
      <c r="G171" s="159"/>
      <c r="H171" s="155"/>
      <c r="I171" s="155"/>
    </row>
    <row r="172" spans="1:9" ht="25.5" x14ac:dyDescent="0.2">
      <c r="A172" s="160" t="s">
        <v>6</v>
      </c>
      <c r="B172" s="345" t="s">
        <v>7</v>
      </c>
      <c r="C172" s="346"/>
      <c r="D172" s="346"/>
      <c r="E172" s="347"/>
      <c r="F172" s="161" t="s">
        <v>8</v>
      </c>
      <c r="G172" s="162" t="s">
        <v>9</v>
      </c>
      <c r="H172" s="163" t="s">
        <v>10</v>
      </c>
      <c r="I172" s="163" t="s">
        <v>11</v>
      </c>
    </row>
    <row r="173" spans="1:9" ht="39.950000000000003" customHeight="1" x14ac:dyDescent="0.2">
      <c r="A173" s="164" t="s">
        <v>373</v>
      </c>
      <c r="B173" s="336" t="s">
        <v>198</v>
      </c>
      <c r="C173" s="337"/>
      <c r="D173" s="337"/>
      <c r="E173" s="338"/>
      <c r="F173" s="165" t="s">
        <v>17</v>
      </c>
      <c r="G173" s="166">
        <v>2</v>
      </c>
      <c r="H173" s="167"/>
      <c r="I173" s="168">
        <f>G173*H173</f>
        <v>0</v>
      </c>
    </row>
    <row r="174" spans="1:9" ht="66" customHeight="1" x14ac:dyDescent="0.2">
      <c r="A174" s="164" t="s">
        <v>374</v>
      </c>
      <c r="B174" s="339" t="s">
        <v>199</v>
      </c>
      <c r="C174" s="340"/>
      <c r="D174" s="340"/>
      <c r="E174" s="341"/>
      <c r="F174" s="169" t="s">
        <v>17</v>
      </c>
      <c r="G174" s="170">
        <v>11</v>
      </c>
      <c r="H174" s="171"/>
      <c r="I174" s="168">
        <f>G174*H174</f>
        <v>0</v>
      </c>
    </row>
    <row r="175" spans="1:9" ht="71.25" customHeight="1" x14ac:dyDescent="0.2">
      <c r="A175" s="164" t="s">
        <v>375</v>
      </c>
      <c r="B175" s="339" t="s">
        <v>200</v>
      </c>
      <c r="C175" s="340"/>
      <c r="D175" s="340"/>
      <c r="E175" s="341"/>
      <c r="F175" s="169" t="s">
        <v>17</v>
      </c>
      <c r="G175" s="170">
        <v>2</v>
      </c>
      <c r="H175" s="171"/>
      <c r="I175" s="168">
        <f>G175*H175</f>
        <v>0</v>
      </c>
    </row>
    <row r="176" spans="1:9" ht="42.75" customHeight="1" x14ac:dyDescent="0.2">
      <c r="A176" s="164" t="s">
        <v>376</v>
      </c>
      <c r="B176" s="216"/>
      <c r="C176" s="342" t="s">
        <v>201</v>
      </c>
      <c r="D176" s="342"/>
      <c r="E176" s="343"/>
      <c r="F176" s="217" t="s">
        <v>17</v>
      </c>
      <c r="G176" s="170">
        <v>4</v>
      </c>
      <c r="H176" s="218"/>
      <c r="I176" s="168">
        <f>G176*H176</f>
        <v>0</v>
      </c>
    </row>
    <row r="177" spans="1:9" ht="117" customHeight="1" x14ac:dyDescent="0.2">
      <c r="A177" s="164" t="s">
        <v>377</v>
      </c>
      <c r="B177" s="339" t="s">
        <v>204</v>
      </c>
      <c r="C177" s="340"/>
      <c r="D177" s="340"/>
      <c r="E177" s="341"/>
      <c r="F177" s="172" t="s">
        <v>17</v>
      </c>
      <c r="G177" s="170">
        <v>7</v>
      </c>
      <c r="H177" s="171"/>
      <c r="I177" s="168">
        <f>G177*H177</f>
        <v>0</v>
      </c>
    </row>
    <row r="178" spans="1:9" ht="72.75" customHeight="1" x14ac:dyDescent="0.2">
      <c r="A178" s="164" t="s">
        <v>399</v>
      </c>
      <c r="B178" s="332" t="s">
        <v>178</v>
      </c>
      <c r="C178" s="333"/>
      <c r="D178" s="333"/>
      <c r="E178" s="334"/>
      <c r="F178" s="173"/>
      <c r="G178" s="174"/>
      <c r="H178" s="175"/>
      <c r="I178" s="176">
        <f>SUM(I173:I177)*0.1</f>
        <v>0</v>
      </c>
    </row>
    <row r="179" spans="1:9" ht="12.75" x14ac:dyDescent="0.2">
      <c r="A179" s="156"/>
      <c r="B179" s="335" t="s">
        <v>172</v>
      </c>
      <c r="C179" s="335"/>
      <c r="D179" s="335"/>
      <c r="E179" s="335"/>
      <c r="F179" s="158"/>
      <c r="G179" s="159"/>
      <c r="H179" s="155" t="s">
        <v>46</v>
      </c>
      <c r="I179" s="155">
        <f>SUM(I173:I178)</f>
        <v>0</v>
      </c>
    </row>
    <row r="195" spans="1:8" s="95" customFormat="1" x14ac:dyDescent="0.3">
      <c r="A195" s="43"/>
      <c r="B195" s="50"/>
      <c r="C195" s="50"/>
      <c r="D195" s="45"/>
      <c r="E195" s="46"/>
      <c r="F195" s="47"/>
      <c r="G195" s="48"/>
      <c r="H195" s="48"/>
    </row>
    <row r="203" spans="1:8" s="95" customFormat="1" x14ac:dyDescent="0.3">
      <c r="A203" s="43"/>
      <c r="B203" s="50"/>
      <c r="C203" s="50"/>
      <c r="D203" s="45"/>
      <c r="E203" s="46"/>
      <c r="F203" s="47"/>
      <c r="G203" s="48"/>
      <c r="H203" s="48"/>
    </row>
    <row r="204" spans="1:8" s="95" customFormat="1" x14ac:dyDescent="0.3">
      <c r="A204" s="43"/>
      <c r="B204" s="50"/>
      <c r="C204" s="50"/>
      <c r="D204" s="45"/>
      <c r="E204" s="46"/>
      <c r="F204" s="47"/>
      <c r="G204" s="48"/>
      <c r="H204" s="48"/>
    </row>
    <row r="205" spans="1:8" s="95" customFormat="1" x14ac:dyDescent="0.3">
      <c r="A205" s="43"/>
      <c r="B205" s="50"/>
      <c r="C205" s="50"/>
      <c r="D205" s="45"/>
      <c r="E205" s="46"/>
      <c r="F205" s="47"/>
      <c r="G205" s="48"/>
      <c r="H205" s="48"/>
    </row>
    <row r="206" spans="1:8" s="95" customFormat="1" x14ac:dyDescent="0.3">
      <c r="A206" s="43"/>
      <c r="B206" s="50"/>
      <c r="C206" s="50"/>
      <c r="D206" s="45"/>
      <c r="E206" s="46"/>
      <c r="F206" s="47"/>
      <c r="G206" s="48"/>
      <c r="H206" s="48"/>
    </row>
    <row r="207" spans="1:8" s="95" customFormat="1" x14ac:dyDescent="0.3">
      <c r="A207" s="43"/>
      <c r="B207" s="50"/>
      <c r="C207" s="50"/>
      <c r="D207" s="45"/>
      <c r="E207" s="46"/>
      <c r="F207" s="47"/>
      <c r="G207" s="48"/>
      <c r="H207" s="48"/>
    </row>
    <row r="208" spans="1:8" s="95" customFormat="1" x14ac:dyDescent="0.3">
      <c r="A208" s="43"/>
      <c r="B208" s="50"/>
      <c r="C208" s="50"/>
      <c r="D208" s="45"/>
      <c r="E208" s="46"/>
      <c r="F208" s="47"/>
      <c r="G208" s="48"/>
      <c r="H208" s="48"/>
    </row>
    <row r="209" spans="1:8" s="95" customFormat="1" x14ac:dyDescent="0.3">
      <c r="A209" s="43"/>
      <c r="B209" s="50"/>
      <c r="C209" s="50"/>
      <c r="D209" s="45"/>
      <c r="E209" s="46"/>
      <c r="F209" s="47"/>
      <c r="G209" s="48"/>
      <c r="H209" s="48"/>
    </row>
    <row r="210" spans="1:8" s="95" customFormat="1" x14ac:dyDescent="0.3">
      <c r="A210" s="43"/>
      <c r="B210" s="50"/>
      <c r="C210" s="50"/>
      <c r="D210" s="45"/>
      <c r="E210" s="46"/>
      <c r="F210" s="47"/>
      <c r="G210" s="48"/>
      <c r="H210" s="48"/>
    </row>
    <row r="211" spans="1:8" s="95" customFormat="1" x14ac:dyDescent="0.3">
      <c r="A211" s="43"/>
      <c r="B211" s="50"/>
      <c r="C211" s="50"/>
      <c r="D211" s="45"/>
      <c r="E211" s="46"/>
      <c r="F211" s="47"/>
      <c r="G211" s="48"/>
      <c r="H211" s="48"/>
    </row>
    <row r="224" spans="1:8" s="101" customFormat="1" x14ac:dyDescent="0.3">
      <c r="A224" s="43"/>
      <c r="B224" s="50"/>
      <c r="C224" s="50"/>
      <c r="D224" s="45"/>
      <c r="E224" s="46"/>
      <c r="F224" s="47"/>
      <c r="G224" s="48"/>
      <c r="H224" s="48"/>
    </row>
    <row r="225" spans="1:8" s="101" customFormat="1" x14ac:dyDescent="0.3">
      <c r="A225" s="43"/>
      <c r="B225" s="50"/>
      <c r="C225" s="50"/>
      <c r="D225" s="45"/>
      <c r="E225" s="46"/>
      <c r="F225" s="47"/>
      <c r="G225" s="48"/>
      <c r="H225" s="48"/>
    </row>
    <row r="226" spans="1:8" s="101" customFormat="1" x14ac:dyDescent="0.3">
      <c r="A226" s="43"/>
      <c r="B226" s="50"/>
      <c r="C226" s="50"/>
      <c r="D226" s="45"/>
      <c r="E226" s="46"/>
      <c r="F226" s="47"/>
      <c r="G226" s="48"/>
      <c r="H226" s="48"/>
    </row>
    <row r="227" spans="1:8" s="101" customFormat="1" x14ac:dyDescent="0.3">
      <c r="A227" s="43"/>
      <c r="B227" s="50"/>
      <c r="C227" s="50"/>
      <c r="D227" s="45"/>
      <c r="E227" s="46"/>
      <c r="F227" s="47"/>
      <c r="G227" s="48"/>
      <c r="H227" s="48"/>
    </row>
    <row r="228" spans="1:8" s="101" customFormat="1" x14ac:dyDescent="0.3">
      <c r="A228" s="43"/>
      <c r="B228" s="50"/>
      <c r="C228" s="50"/>
      <c r="D228" s="45"/>
      <c r="E228" s="46"/>
      <c r="F228" s="47"/>
      <c r="G228" s="48"/>
      <c r="H228" s="48"/>
    </row>
    <row r="229" spans="1:8" s="101" customFormat="1" x14ac:dyDescent="0.3">
      <c r="A229" s="43"/>
      <c r="B229" s="50"/>
      <c r="C229" s="50"/>
      <c r="D229" s="45"/>
      <c r="E229" s="46"/>
      <c r="F229" s="47"/>
      <c r="G229" s="48"/>
      <c r="H229" s="48"/>
    </row>
    <row r="230" spans="1:8" s="101" customFormat="1" x14ac:dyDescent="0.3">
      <c r="A230" s="43"/>
      <c r="B230" s="50"/>
      <c r="C230" s="50"/>
      <c r="D230" s="45"/>
      <c r="E230" s="46"/>
      <c r="F230" s="47"/>
      <c r="G230" s="48"/>
      <c r="H230" s="48"/>
    </row>
    <row r="231" spans="1:8" s="101" customFormat="1" x14ac:dyDescent="0.3">
      <c r="A231" s="43"/>
      <c r="B231" s="50"/>
      <c r="C231" s="50"/>
      <c r="D231" s="45"/>
      <c r="E231" s="46"/>
      <c r="F231" s="47"/>
      <c r="G231" s="48"/>
      <c r="H231" s="48"/>
    </row>
    <row r="232" spans="1:8" s="101" customFormat="1" x14ac:dyDescent="0.3">
      <c r="A232" s="43"/>
      <c r="B232" s="50"/>
      <c r="C232" s="50"/>
      <c r="D232" s="45"/>
      <c r="E232" s="46"/>
      <c r="F232" s="47"/>
      <c r="G232" s="48"/>
      <c r="H232" s="48"/>
    </row>
    <row r="233" spans="1:8" s="101" customFormat="1" x14ac:dyDescent="0.3">
      <c r="A233" s="43"/>
      <c r="B233" s="50"/>
      <c r="C233" s="50"/>
      <c r="D233" s="45"/>
      <c r="E233" s="46"/>
      <c r="F233" s="47"/>
      <c r="G233" s="48"/>
      <c r="H233" s="48"/>
    </row>
    <row r="234" spans="1:8" s="101" customFormat="1" x14ac:dyDescent="0.3">
      <c r="A234" s="43"/>
      <c r="B234" s="50"/>
      <c r="C234" s="50"/>
      <c r="D234" s="45"/>
      <c r="E234" s="46"/>
      <c r="F234" s="47"/>
      <c r="G234" s="48"/>
      <c r="H234" s="48"/>
    </row>
    <row r="235" spans="1:8" s="101" customFormat="1" x14ac:dyDescent="0.3">
      <c r="A235" s="43"/>
      <c r="B235" s="50"/>
      <c r="C235" s="50"/>
      <c r="D235" s="45"/>
      <c r="E235" s="46"/>
      <c r="F235" s="47"/>
      <c r="G235" s="48"/>
      <c r="H235" s="48"/>
    </row>
    <row r="236" spans="1:8" s="101" customFormat="1" x14ac:dyDescent="0.3">
      <c r="A236" s="43"/>
      <c r="B236" s="50"/>
      <c r="C236" s="50"/>
      <c r="D236" s="45"/>
      <c r="E236" s="46"/>
      <c r="F236" s="47"/>
      <c r="G236" s="48"/>
      <c r="H236" s="48"/>
    </row>
    <row r="237" spans="1:8" s="101" customFormat="1" x14ac:dyDescent="0.3">
      <c r="A237" s="43"/>
      <c r="B237" s="50"/>
      <c r="C237" s="50"/>
      <c r="D237" s="45"/>
      <c r="E237" s="46"/>
      <c r="F237" s="47"/>
      <c r="G237" s="48"/>
      <c r="H237" s="48"/>
    </row>
    <row r="238" spans="1:8" s="101" customFormat="1" x14ac:dyDescent="0.3">
      <c r="A238" s="43"/>
      <c r="B238" s="50"/>
      <c r="C238" s="50"/>
      <c r="D238" s="45"/>
      <c r="E238" s="46"/>
      <c r="F238" s="47"/>
      <c r="G238" s="48"/>
      <c r="H238" s="48"/>
    </row>
    <row r="239" spans="1:8" s="101" customFormat="1" x14ac:dyDescent="0.3">
      <c r="A239" s="43"/>
      <c r="B239" s="50"/>
      <c r="C239" s="50"/>
      <c r="D239" s="45"/>
      <c r="E239" s="46"/>
      <c r="F239" s="47"/>
      <c r="G239" s="48"/>
      <c r="H239" s="48"/>
    </row>
  </sheetData>
  <mergeCells count="25">
    <mergeCell ref="B86:E86"/>
    <mergeCell ref="B87:E87"/>
    <mergeCell ref="B88:E88"/>
    <mergeCell ref="B89:E89"/>
    <mergeCell ref="B90:E90"/>
    <mergeCell ref="B91:E91"/>
    <mergeCell ref="B172:E172"/>
    <mergeCell ref="B177:E177"/>
    <mergeCell ref="B93:E93"/>
    <mergeCell ref="B92:E92"/>
    <mergeCell ref="B94:E94"/>
    <mergeCell ref="D127:H127"/>
    <mergeCell ref="D141:H141"/>
    <mergeCell ref="D157:H157"/>
    <mergeCell ref="D119:H119"/>
    <mergeCell ref="B85:E85"/>
    <mergeCell ref="B95:E95"/>
    <mergeCell ref="B84:E84"/>
    <mergeCell ref="B178:E178"/>
    <mergeCell ref="B179:E179"/>
    <mergeCell ref="B173:E173"/>
    <mergeCell ref="B174:E174"/>
    <mergeCell ref="B175:E175"/>
    <mergeCell ref="C176:E176"/>
    <mergeCell ref="A170:H170"/>
  </mergeCells>
  <phoneticPr fontId="3" type="noConversion"/>
  <pageMargins left="0.77986111111111112" right="0.27569444444444446" top="0.78749999999999998" bottom="0.78749999999999998" header="0.3034722222222222" footer="0.3034722222222222"/>
  <pageSetup paperSize="9" firstPageNumber="0" orientation="portrait" r:id="rId1"/>
  <headerFooter alignWithMargins="0">
    <oddHeader>&amp;CHidroinženiring d.o.o.</oddHeader>
    <oddFooter>&amp;R&amp;"Arial CE,Navadno"&amp;8&amp;P
&amp;F</oddFooter>
  </headerFooter>
  <rowBreaks count="2" manualBreakCount="2">
    <brk id="98" max="16383" man="1"/>
    <brk id="11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
  <sheetViews>
    <sheetView workbookViewId="0"/>
  </sheetViews>
  <sheetFormatPr defaultRowHeight="12.75" x14ac:dyDescent="0.2"/>
  <sheetData>
    <row r="1" spans="1:9" x14ac:dyDescent="0.2">
      <c r="A1" s="3"/>
      <c r="B1" s="2"/>
      <c r="C1" s="2"/>
      <c r="D1" s="4"/>
      <c r="E1" s="1"/>
      <c r="F1" s="1"/>
      <c r="G1" s="1"/>
      <c r="H1" s="1"/>
      <c r="I1" s="1"/>
    </row>
    <row r="2" spans="1:9" x14ac:dyDescent="0.2">
      <c r="A2" s="3"/>
      <c r="B2" s="2"/>
      <c r="C2" s="2"/>
      <c r="D2" s="4"/>
      <c r="E2" s="1"/>
      <c r="F2" s="1"/>
      <c r="G2" s="1"/>
      <c r="H2" s="1"/>
      <c r="I2" s="1"/>
    </row>
    <row r="3" spans="1:9" x14ac:dyDescent="0.2">
      <c r="A3" s="3"/>
      <c r="B3" s="2"/>
      <c r="C3" s="2"/>
      <c r="D3" s="4"/>
      <c r="E3" s="1"/>
      <c r="F3" s="1"/>
      <c r="G3" s="1"/>
      <c r="H3" s="1"/>
      <c r="I3" s="1"/>
    </row>
    <row r="4" spans="1:9" x14ac:dyDescent="0.2">
      <c r="A4" s="1"/>
      <c r="B4" s="1"/>
      <c r="C4" s="1"/>
      <c r="D4" s="1"/>
      <c r="E4" s="1"/>
      <c r="F4" s="1"/>
      <c r="G4" s="1"/>
      <c r="H4" s="1"/>
      <c r="I4" s="1"/>
    </row>
    <row r="5" spans="1:9" x14ac:dyDescent="0.2">
      <c r="A5" s="390" t="s">
        <v>1</v>
      </c>
      <c r="B5" s="390"/>
      <c r="C5" s="390"/>
      <c r="D5" s="390"/>
      <c r="E5" s="390"/>
      <c r="F5" s="390"/>
      <c r="G5" s="390"/>
      <c r="H5" s="390"/>
      <c r="I5" s="390"/>
    </row>
    <row r="6" spans="1:9" x14ac:dyDescent="0.2">
      <c r="A6" s="6" t="s">
        <v>0</v>
      </c>
      <c r="B6" s="1"/>
      <c r="C6" s="1"/>
      <c r="D6" s="1"/>
      <c r="E6" s="1"/>
      <c r="F6" s="4"/>
      <c r="G6" s="7"/>
      <c r="H6" s="8"/>
      <c r="I6" s="9"/>
    </row>
    <row r="7" spans="1:9" x14ac:dyDescent="0.2">
      <c r="A7" s="10"/>
      <c r="B7" s="1"/>
      <c r="C7" s="391" t="s">
        <v>337</v>
      </c>
      <c r="D7" s="391"/>
      <c r="E7" s="391"/>
      <c r="F7" s="391"/>
      <c r="G7" s="391"/>
      <c r="H7" s="11" t="s">
        <v>2</v>
      </c>
      <c r="I7" s="12">
        <f>I29</f>
        <v>0</v>
      </c>
    </row>
    <row r="8" spans="1:9" x14ac:dyDescent="0.2">
      <c r="A8" s="13"/>
      <c r="B8" s="1"/>
      <c r="C8" s="386"/>
      <c r="D8" s="386"/>
      <c r="E8" s="386"/>
      <c r="F8" s="386"/>
      <c r="G8" s="386"/>
      <c r="H8" s="386"/>
      <c r="I8" s="386"/>
    </row>
    <row r="9" spans="1:9" x14ac:dyDescent="0.2">
      <c r="A9" s="6"/>
      <c r="B9" s="1"/>
      <c r="C9" s="1"/>
      <c r="D9" s="1"/>
      <c r="E9" s="4"/>
      <c r="F9" s="7"/>
      <c r="G9" s="8"/>
      <c r="H9" s="11"/>
      <c r="I9" s="12"/>
    </row>
    <row r="10" spans="1:9" x14ac:dyDescent="0.2">
      <c r="A10" s="13"/>
      <c r="B10" s="1"/>
      <c r="C10" s="1"/>
      <c r="D10" s="1"/>
      <c r="E10" s="4"/>
      <c r="F10" s="7"/>
      <c r="G10" s="8"/>
      <c r="H10" s="9"/>
      <c r="I10" s="14"/>
    </row>
    <row r="11" spans="1:9" x14ac:dyDescent="0.2">
      <c r="A11" s="1"/>
      <c r="B11" s="1"/>
      <c r="C11" s="1"/>
      <c r="D11" s="1"/>
      <c r="E11" s="4"/>
      <c r="F11" s="7"/>
      <c r="G11" s="6" t="s">
        <v>3</v>
      </c>
      <c r="H11" s="9"/>
      <c r="I11" s="12">
        <f>SUM(I7:I9)</f>
        <v>0</v>
      </c>
    </row>
    <row r="12" spans="1:9" x14ac:dyDescent="0.2">
      <c r="A12" s="6"/>
      <c r="B12" s="1"/>
      <c r="C12" s="1"/>
      <c r="D12" s="1"/>
      <c r="E12" s="4"/>
      <c r="F12" s="7"/>
      <c r="G12" s="8"/>
      <c r="H12" s="9"/>
      <c r="I12" s="12"/>
    </row>
    <row r="13" spans="1:9" x14ac:dyDescent="0.2">
      <c r="A13" s="15"/>
      <c r="B13" s="16"/>
      <c r="C13" s="16"/>
      <c r="D13" s="16"/>
      <c r="E13" s="17"/>
      <c r="F13" s="18"/>
      <c r="G13" s="19"/>
      <c r="H13" s="14"/>
      <c r="I13" s="14"/>
    </row>
    <row r="14" spans="1:9" x14ac:dyDescent="0.2">
      <c r="A14" s="13"/>
      <c r="B14" s="1"/>
      <c r="C14" s="1"/>
      <c r="D14" s="1"/>
      <c r="E14" s="1"/>
      <c r="F14" s="7"/>
      <c r="G14" s="4" t="s">
        <v>129</v>
      </c>
      <c r="H14" s="11" t="s">
        <v>2</v>
      </c>
      <c r="I14" s="9">
        <f>SUM(I11)*0.22</f>
        <v>0</v>
      </c>
    </row>
    <row r="15" spans="1:9" x14ac:dyDescent="0.2">
      <c r="A15" s="13"/>
      <c r="B15" s="1"/>
      <c r="C15" s="1"/>
      <c r="D15" s="1"/>
      <c r="E15" s="4"/>
      <c r="F15" s="7"/>
      <c r="G15" s="8"/>
      <c r="H15" s="20"/>
      <c r="I15" s="14"/>
    </row>
    <row r="16" spans="1:9" s="418" customFormat="1" x14ac:dyDescent="0.2">
      <c r="A16" s="413"/>
      <c r="B16" s="413"/>
      <c r="C16" s="413"/>
      <c r="D16" s="413"/>
      <c r="E16" s="414" t="s">
        <v>0</v>
      </c>
      <c r="F16" s="415" t="s">
        <v>130</v>
      </c>
      <c r="G16" s="415"/>
      <c r="H16" s="416" t="s">
        <v>2</v>
      </c>
      <c r="I16" s="417">
        <f>SUM(I11:I14)</f>
        <v>0</v>
      </c>
    </row>
    <row r="17" spans="1:9" x14ac:dyDescent="0.2">
      <c r="A17" s="13"/>
      <c r="B17" s="1"/>
      <c r="C17" s="1"/>
      <c r="D17" s="1"/>
      <c r="E17" s="5"/>
      <c r="F17" s="7"/>
      <c r="G17" s="8"/>
      <c r="H17" s="9"/>
      <c r="I17" s="9"/>
    </row>
    <row r="18" spans="1:9" x14ac:dyDescent="0.2">
      <c r="A18" s="6"/>
      <c r="B18" s="21"/>
      <c r="C18" s="21"/>
      <c r="D18" s="21"/>
      <c r="E18" s="5"/>
      <c r="F18" s="22"/>
      <c r="G18" s="23"/>
      <c r="H18" s="11"/>
      <c r="I18" s="12"/>
    </row>
    <row r="19" spans="1:9" x14ac:dyDescent="0.2">
      <c r="A19" s="13"/>
      <c r="B19" s="1"/>
      <c r="C19" s="1"/>
      <c r="D19" s="1"/>
      <c r="E19" s="4"/>
      <c r="F19" s="7"/>
      <c r="G19" s="8"/>
      <c r="H19" s="9"/>
      <c r="I19" s="9"/>
    </row>
    <row r="20" spans="1:9" x14ac:dyDescent="0.2">
      <c r="A20" s="390" t="s">
        <v>131</v>
      </c>
      <c r="B20" s="390"/>
      <c r="C20" s="390"/>
      <c r="D20" s="390"/>
      <c r="E20" s="390"/>
      <c r="F20" s="390"/>
      <c r="G20" s="390"/>
      <c r="H20" s="390"/>
      <c r="I20" s="390"/>
    </row>
    <row r="21" spans="1:9" x14ac:dyDescent="0.2">
      <c r="A21" s="13"/>
      <c r="B21" s="1"/>
      <c r="C21" s="1"/>
      <c r="D21" s="1"/>
      <c r="E21" s="4"/>
      <c r="F21" s="7"/>
      <c r="G21" s="8"/>
      <c r="H21" s="9"/>
      <c r="I21" s="9"/>
    </row>
    <row r="22" spans="1:9" x14ac:dyDescent="0.2">
      <c r="A22" s="13"/>
      <c r="B22" s="1"/>
      <c r="C22" s="1"/>
      <c r="D22" s="1"/>
      <c r="E22" s="4"/>
      <c r="F22" s="7"/>
      <c r="G22" s="8"/>
      <c r="H22" s="9"/>
      <c r="I22" s="9"/>
    </row>
    <row r="23" spans="1:9" x14ac:dyDescent="0.2">
      <c r="A23" s="381" t="s">
        <v>132</v>
      </c>
      <c r="B23" s="381"/>
      <c r="C23" s="24"/>
      <c r="D23" s="24"/>
      <c r="E23" s="5"/>
      <c r="F23" s="22"/>
      <c r="G23" s="23"/>
      <c r="H23" s="11" t="s">
        <v>2</v>
      </c>
      <c r="I23" s="12">
        <f>I53</f>
        <v>0</v>
      </c>
    </row>
    <row r="24" spans="1:9" x14ac:dyDescent="0.2">
      <c r="A24" s="13"/>
      <c r="B24" s="1"/>
      <c r="C24" s="1"/>
      <c r="D24" s="1"/>
      <c r="E24" s="4"/>
      <c r="F24" s="7"/>
      <c r="G24" s="8"/>
      <c r="H24" s="9"/>
      <c r="I24" s="25"/>
    </row>
    <row r="25" spans="1:9" x14ac:dyDescent="0.2">
      <c r="A25" s="381" t="s">
        <v>133</v>
      </c>
      <c r="B25" s="381"/>
      <c r="C25" s="24"/>
      <c r="D25" s="24"/>
      <c r="E25" s="5"/>
      <c r="F25" s="22"/>
      <c r="G25" s="23"/>
      <c r="H25" s="11" t="s">
        <v>2</v>
      </c>
      <c r="I25" s="12">
        <f>I75</f>
        <v>0</v>
      </c>
    </row>
    <row r="26" spans="1:9" x14ac:dyDescent="0.2">
      <c r="A26" s="13"/>
      <c r="B26" s="1"/>
      <c r="C26" s="1"/>
      <c r="D26" s="1"/>
      <c r="E26" s="4"/>
      <c r="F26" s="7"/>
      <c r="G26" s="8"/>
      <c r="H26" s="9"/>
      <c r="I26" s="9"/>
    </row>
    <row r="27" spans="1:9" x14ac:dyDescent="0.2">
      <c r="A27" s="381" t="s">
        <v>134</v>
      </c>
      <c r="B27" s="381"/>
      <c r="C27" s="24"/>
      <c r="D27" s="24"/>
      <c r="E27" s="5"/>
      <c r="F27" s="22"/>
      <c r="G27" s="23"/>
      <c r="H27" s="11" t="s">
        <v>2</v>
      </c>
      <c r="I27" s="12">
        <f>I96</f>
        <v>0</v>
      </c>
    </row>
    <row r="28" spans="1:9" x14ac:dyDescent="0.2">
      <c r="A28" s="15"/>
      <c r="B28" s="16"/>
      <c r="C28" s="16"/>
      <c r="D28" s="16"/>
      <c r="E28" s="17"/>
      <c r="F28" s="18"/>
      <c r="G28" s="19"/>
      <c r="H28" s="14"/>
      <c r="I28" s="26"/>
    </row>
    <row r="29" spans="1:9" x14ac:dyDescent="0.2">
      <c r="A29" s="6" t="s">
        <v>4</v>
      </c>
      <c r="B29" s="21"/>
      <c r="C29" s="21"/>
      <c r="D29" s="21"/>
      <c r="E29" s="5"/>
      <c r="F29" s="22"/>
      <c r="G29" s="23"/>
      <c r="H29" s="11" t="s">
        <v>2</v>
      </c>
      <c r="I29" s="12">
        <f>SUM(I23:I28)</f>
        <v>0</v>
      </c>
    </row>
    <row r="33" spans="1:9" x14ac:dyDescent="0.2">
      <c r="A33" s="381" t="s">
        <v>132</v>
      </c>
      <c r="B33" s="381"/>
      <c r="C33" s="381"/>
      <c r="D33" s="381"/>
      <c r="E33" s="381"/>
      <c r="F33" s="381"/>
      <c r="G33" s="381"/>
      <c r="H33" s="381"/>
      <c r="I33" s="6"/>
    </row>
    <row r="34" spans="1:9" x14ac:dyDescent="0.2">
      <c r="A34" s="24"/>
      <c r="B34" s="24"/>
      <c r="C34" s="24"/>
      <c r="D34" s="24"/>
      <c r="E34" s="24"/>
      <c r="F34" s="24"/>
      <c r="G34" s="24"/>
      <c r="H34" s="24"/>
      <c r="I34" s="24"/>
    </row>
    <row r="35" spans="1:9" ht="25.5" x14ac:dyDescent="0.2">
      <c r="A35" s="27" t="s">
        <v>6</v>
      </c>
      <c r="B35" s="389" t="s">
        <v>7</v>
      </c>
      <c r="C35" s="389"/>
      <c r="D35" s="389"/>
      <c r="E35" s="389"/>
      <c r="F35" s="28" t="s">
        <v>8</v>
      </c>
      <c r="G35" s="29" t="s">
        <v>9</v>
      </c>
      <c r="H35" s="30" t="s">
        <v>10</v>
      </c>
      <c r="I35" s="30" t="s">
        <v>11</v>
      </c>
    </row>
    <row r="36" spans="1:9" ht="39.950000000000003" customHeight="1" x14ac:dyDescent="0.2">
      <c r="A36" s="31" t="s">
        <v>12</v>
      </c>
      <c r="B36" s="385" t="s">
        <v>135</v>
      </c>
      <c r="C36" s="385"/>
      <c r="D36" s="385"/>
      <c r="E36" s="385"/>
      <c r="F36" s="32" t="s">
        <v>17</v>
      </c>
      <c r="G36" s="227">
        <v>18</v>
      </c>
      <c r="H36" s="34"/>
      <c r="I36" s="35">
        <f>G36*H36</f>
        <v>0</v>
      </c>
    </row>
    <row r="37" spans="1:9" ht="190.5" customHeight="1" x14ac:dyDescent="0.2">
      <c r="A37" s="31" t="s">
        <v>14</v>
      </c>
      <c r="B37" s="388" t="s">
        <v>136</v>
      </c>
      <c r="C37" s="388"/>
      <c r="D37" s="388"/>
      <c r="E37" s="388"/>
      <c r="F37" s="32" t="s">
        <v>137</v>
      </c>
      <c r="G37" s="228">
        <v>64</v>
      </c>
      <c r="H37" s="34"/>
      <c r="I37" s="35">
        <f t="shared" ref="I37:I51" si="0">G37*H37</f>
        <v>0</v>
      </c>
    </row>
    <row r="38" spans="1:9" ht="186.75" customHeight="1" x14ac:dyDescent="0.2">
      <c r="A38" s="31" t="s">
        <v>15</v>
      </c>
      <c r="B38" s="388" t="s">
        <v>138</v>
      </c>
      <c r="C38" s="388"/>
      <c r="D38" s="388"/>
      <c r="E38" s="388"/>
      <c r="F38" s="32" t="s">
        <v>137</v>
      </c>
      <c r="G38" s="228">
        <v>220</v>
      </c>
      <c r="H38" s="34"/>
      <c r="I38" s="35">
        <f t="shared" si="0"/>
        <v>0</v>
      </c>
    </row>
    <row r="39" spans="1:9" ht="188.25" customHeight="1" x14ac:dyDescent="0.2">
      <c r="A39" s="31" t="s">
        <v>16</v>
      </c>
      <c r="B39" s="388" t="s">
        <v>139</v>
      </c>
      <c r="C39" s="388"/>
      <c r="D39" s="388"/>
      <c r="E39" s="388"/>
      <c r="F39" s="32" t="s">
        <v>137</v>
      </c>
      <c r="G39" s="228">
        <v>32</v>
      </c>
      <c r="H39" s="34"/>
      <c r="I39" s="35">
        <f t="shared" si="0"/>
        <v>0</v>
      </c>
    </row>
    <row r="40" spans="1:9" ht="279.75" customHeight="1" x14ac:dyDescent="0.2">
      <c r="A40" s="31" t="s">
        <v>18</v>
      </c>
      <c r="B40" s="388" t="s">
        <v>140</v>
      </c>
      <c r="C40" s="388"/>
      <c r="D40" s="388"/>
      <c r="E40" s="388"/>
      <c r="F40" s="32" t="s">
        <v>137</v>
      </c>
      <c r="G40" s="33">
        <f>233+29</f>
        <v>262</v>
      </c>
      <c r="H40" s="34"/>
      <c r="I40" s="35">
        <f t="shared" si="0"/>
        <v>0</v>
      </c>
    </row>
    <row r="41" spans="1:9" ht="225" customHeight="1" x14ac:dyDescent="0.2">
      <c r="A41" s="31" t="s">
        <v>19</v>
      </c>
      <c r="B41" s="388" t="s">
        <v>141</v>
      </c>
      <c r="C41" s="388"/>
      <c r="D41" s="388"/>
      <c r="E41" s="388"/>
      <c r="F41" s="32" t="s">
        <v>137</v>
      </c>
      <c r="G41" s="33">
        <v>45</v>
      </c>
      <c r="H41" s="34"/>
      <c r="I41" s="35">
        <f t="shared" si="0"/>
        <v>0</v>
      </c>
    </row>
    <row r="42" spans="1:9" ht="38.25" customHeight="1" x14ac:dyDescent="0.2">
      <c r="A42" s="31" t="s">
        <v>21</v>
      </c>
      <c r="B42" s="388" t="s">
        <v>142</v>
      </c>
      <c r="C42" s="388"/>
      <c r="D42" s="388"/>
      <c r="E42" s="388"/>
      <c r="F42" s="32" t="s">
        <v>17</v>
      </c>
      <c r="G42" s="33">
        <v>16</v>
      </c>
      <c r="H42" s="34"/>
      <c r="I42" s="35">
        <f t="shared" si="0"/>
        <v>0</v>
      </c>
    </row>
    <row r="43" spans="1:9" ht="67.5" customHeight="1" x14ac:dyDescent="0.2">
      <c r="A43" s="31" t="s">
        <v>23</v>
      </c>
      <c r="B43" s="388" t="s">
        <v>143</v>
      </c>
      <c r="C43" s="388"/>
      <c r="D43" s="388"/>
      <c r="E43" s="388"/>
      <c r="F43" s="32" t="s">
        <v>137</v>
      </c>
      <c r="G43" s="33">
        <v>24</v>
      </c>
      <c r="H43" s="34"/>
      <c r="I43" s="35">
        <f t="shared" si="0"/>
        <v>0</v>
      </c>
    </row>
    <row r="44" spans="1:9" ht="66" customHeight="1" x14ac:dyDescent="0.2">
      <c r="A44" s="31" t="s">
        <v>24</v>
      </c>
      <c r="B44" s="385" t="s">
        <v>144</v>
      </c>
      <c r="C44" s="385"/>
      <c r="D44" s="385"/>
      <c r="E44" s="385"/>
      <c r="F44" s="32" t="s">
        <v>145</v>
      </c>
      <c r="G44" s="33">
        <v>31</v>
      </c>
      <c r="H44" s="34"/>
      <c r="I44" s="35">
        <f t="shared" si="0"/>
        <v>0</v>
      </c>
    </row>
    <row r="45" spans="1:9" ht="60.75" customHeight="1" x14ac:dyDescent="0.2">
      <c r="A45" s="31" t="s">
        <v>25</v>
      </c>
      <c r="B45" s="385" t="s">
        <v>146</v>
      </c>
      <c r="C45" s="385"/>
      <c r="D45" s="385"/>
      <c r="E45" s="385"/>
      <c r="F45" s="32" t="s">
        <v>145</v>
      </c>
      <c r="G45" s="33">
        <v>31</v>
      </c>
      <c r="H45" s="34"/>
      <c r="I45" s="35">
        <f t="shared" si="0"/>
        <v>0</v>
      </c>
    </row>
    <row r="46" spans="1:9" ht="59.25" customHeight="1" x14ac:dyDescent="0.2">
      <c r="A46" s="31" t="s">
        <v>26</v>
      </c>
      <c r="B46" s="385" t="s">
        <v>147</v>
      </c>
      <c r="C46" s="385"/>
      <c r="D46" s="385"/>
      <c r="E46" s="385"/>
      <c r="F46" s="32" t="s">
        <v>17</v>
      </c>
      <c r="G46" s="33">
        <v>5</v>
      </c>
      <c r="H46" s="34"/>
      <c r="I46" s="35">
        <f t="shared" si="0"/>
        <v>0</v>
      </c>
    </row>
    <row r="47" spans="1:9" ht="70.5" customHeight="1" x14ac:dyDescent="0.2">
      <c r="A47" s="31" t="s">
        <v>28</v>
      </c>
      <c r="B47" s="387" t="s">
        <v>217</v>
      </c>
      <c r="C47" s="385"/>
      <c r="D47" s="385"/>
      <c r="E47" s="385"/>
      <c r="F47" s="32" t="s">
        <v>17</v>
      </c>
      <c r="G47" s="33">
        <v>3</v>
      </c>
      <c r="H47" s="34"/>
      <c r="I47" s="35">
        <f>G47*H47</f>
        <v>0</v>
      </c>
    </row>
    <row r="48" spans="1:9" ht="102.75" customHeight="1" x14ac:dyDescent="0.2">
      <c r="A48" s="31" t="s">
        <v>30</v>
      </c>
      <c r="B48" s="385" t="s">
        <v>148</v>
      </c>
      <c r="C48" s="385"/>
      <c r="D48" s="385"/>
      <c r="E48" s="385"/>
      <c r="F48" s="32" t="s">
        <v>137</v>
      </c>
      <c r="G48" s="33">
        <v>25</v>
      </c>
      <c r="H48" s="34"/>
      <c r="I48" s="35">
        <f t="shared" si="0"/>
        <v>0</v>
      </c>
    </row>
    <row r="49" spans="1:9" ht="109.5" customHeight="1" x14ac:dyDescent="0.2">
      <c r="A49" s="31" t="s">
        <v>31</v>
      </c>
      <c r="B49" s="385" t="s">
        <v>149</v>
      </c>
      <c r="C49" s="385"/>
      <c r="D49" s="385"/>
      <c r="E49" s="385"/>
      <c r="F49" s="32" t="s">
        <v>137</v>
      </c>
      <c r="G49" s="33">
        <v>25</v>
      </c>
      <c r="H49" s="34"/>
      <c r="I49" s="35">
        <f t="shared" si="0"/>
        <v>0</v>
      </c>
    </row>
    <row r="50" spans="1:9" ht="77.25" customHeight="1" x14ac:dyDescent="0.2">
      <c r="A50" s="31" t="s">
        <v>32</v>
      </c>
      <c r="B50" s="385" t="s">
        <v>150</v>
      </c>
      <c r="C50" s="385"/>
      <c r="D50" s="385"/>
      <c r="E50" s="385"/>
      <c r="F50" s="32" t="s">
        <v>137</v>
      </c>
      <c r="G50" s="33">
        <v>10</v>
      </c>
      <c r="H50" s="34"/>
      <c r="I50" s="35">
        <f t="shared" si="0"/>
        <v>0</v>
      </c>
    </row>
    <row r="51" spans="1:9" ht="131.25" customHeight="1" x14ac:dyDescent="0.2">
      <c r="A51" s="31" t="s">
        <v>33</v>
      </c>
      <c r="B51" s="385" t="s">
        <v>151</v>
      </c>
      <c r="C51" s="385"/>
      <c r="D51" s="385"/>
      <c r="E51" s="385"/>
      <c r="F51" s="32" t="s">
        <v>137</v>
      </c>
      <c r="G51" s="33">
        <v>316</v>
      </c>
      <c r="H51" s="34"/>
      <c r="I51" s="35">
        <f t="shared" si="0"/>
        <v>0</v>
      </c>
    </row>
    <row r="52" spans="1:9" ht="68.25" customHeight="1" x14ac:dyDescent="0.2">
      <c r="A52" s="31" t="s">
        <v>34</v>
      </c>
      <c r="B52" s="385" t="s">
        <v>152</v>
      </c>
      <c r="C52" s="385"/>
      <c r="D52" s="385"/>
      <c r="E52" s="385"/>
      <c r="F52" s="32"/>
      <c r="G52" s="33"/>
      <c r="H52" s="34"/>
      <c r="I52" s="35">
        <f>SUM(I36:I51)*0.1</f>
        <v>0</v>
      </c>
    </row>
    <row r="53" spans="1:9" ht="22.5" customHeight="1" x14ac:dyDescent="0.2">
      <c r="A53" s="36"/>
      <c r="B53" s="386" t="s">
        <v>153</v>
      </c>
      <c r="C53" s="386"/>
      <c r="D53" s="386"/>
      <c r="E53" s="386"/>
      <c r="F53" s="22"/>
      <c r="G53" s="23"/>
      <c r="H53" s="12" t="s">
        <v>46</v>
      </c>
      <c r="I53" s="12">
        <f>SUM(I36:I52)</f>
        <v>0</v>
      </c>
    </row>
    <row r="54" spans="1:9" x14ac:dyDescent="0.2">
      <c r="A54" s="36"/>
      <c r="B54" s="37"/>
      <c r="C54" s="37"/>
      <c r="D54" s="37"/>
      <c r="E54" s="37"/>
      <c r="F54" s="22"/>
      <c r="G54" s="23"/>
      <c r="H54" s="12"/>
      <c r="I54" s="12"/>
    </row>
    <row r="55" spans="1:9" x14ac:dyDescent="0.2">
      <c r="A55" s="36"/>
      <c r="B55" s="4"/>
      <c r="C55" s="4"/>
      <c r="D55" s="4"/>
      <c r="E55" s="7"/>
      <c r="F55" s="8"/>
      <c r="G55" s="25"/>
      <c r="H55" s="9"/>
      <c r="I55" s="38"/>
    </row>
    <row r="56" spans="1:9" x14ac:dyDescent="0.2">
      <c r="A56" s="381" t="s">
        <v>133</v>
      </c>
      <c r="B56" s="381"/>
      <c r="C56" s="381"/>
      <c r="D56" s="381"/>
      <c r="E56" s="381"/>
      <c r="F56" s="381"/>
      <c r="G56" s="381"/>
      <c r="H56" s="381"/>
      <c r="I56" s="6"/>
    </row>
    <row r="57" spans="1:9" x14ac:dyDescent="0.2">
      <c r="A57" s="24"/>
      <c r="B57" s="24"/>
      <c r="C57" s="24"/>
      <c r="D57" s="24"/>
      <c r="E57" s="24"/>
      <c r="F57" s="24"/>
      <c r="G57" s="24"/>
      <c r="H57" s="24"/>
      <c r="I57" s="24"/>
    </row>
    <row r="58" spans="1:9" ht="25.5" x14ac:dyDescent="0.2">
      <c r="A58" s="27" t="s">
        <v>6</v>
      </c>
      <c r="B58" s="382" t="s">
        <v>7</v>
      </c>
      <c r="C58" s="383"/>
      <c r="D58" s="383"/>
      <c r="E58" s="384"/>
      <c r="F58" s="28" t="s">
        <v>8</v>
      </c>
      <c r="G58" s="29" t="s">
        <v>9</v>
      </c>
      <c r="H58" s="30" t="s">
        <v>10</v>
      </c>
      <c r="I58" s="30" t="s">
        <v>11</v>
      </c>
    </row>
    <row r="59" spans="1:9" ht="96.75" customHeight="1" x14ac:dyDescent="0.2">
      <c r="A59" s="31" t="s">
        <v>59</v>
      </c>
      <c r="B59" s="373" t="s">
        <v>154</v>
      </c>
      <c r="C59" s="362"/>
      <c r="D59" s="362"/>
      <c r="E59" s="363"/>
      <c r="F59" s="32" t="s">
        <v>137</v>
      </c>
      <c r="G59" s="33">
        <v>306</v>
      </c>
      <c r="H59" s="34"/>
      <c r="I59" s="35">
        <f>G59*H59</f>
        <v>0</v>
      </c>
    </row>
    <row r="60" spans="1:9" ht="69.75" customHeight="1" x14ac:dyDescent="0.2">
      <c r="A60" s="31" t="s">
        <v>60</v>
      </c>
      <c r="B60" s="373" t="s">
        <v>155</v>
      </c>
      <c r="C60" s="362"/>
      <c r="D60" s="362"/>
      <c r="E60" s="363"/>
      <c r="F60" s="32" t="s">
        <v>137</v>
      </c>
      <c r="G60" s="33">
        <v>10</v>
      </c>
      <c r="H60" s="34"/>
      <c r="I60" s="35">
        <f t="shared" ref="I60:I73" si="1">G60*H60</f>
        <v>0</v>
      </c>
    </row>
    <row r="61" spans="1:9" ht="89.25" customHeight="1" x14ac:dyDescent="0.2">
      <c r="A61" s="31" t="s">
        <v>61</v>
      </c>
      <c r="B61" s="373" t="s">
        <v>156</v>
      </c>
      <c r="C61" s="362"/>
      <c r="D61" s="362"/>
      <c r="E61" s="363"/>
      <c r="F61" s="32" t="s">
        <v>17</v>
      </c>
      <c r="G61" s="33">
        <v>12</v>
      </c>
      <c r="H61" s="34"/>
      <c r="I61" s="35">
        <f t="shared" si="1"/>
        <v>0</v>
      </c>
    </row>
    <row r="62" spans="1:9" ht="93" customHeight="1" x14ac:dyDescent="0.2">
      <c r="A62" s="31" t="s">
        <v>62</v>
      </c>
      <c r="B62" s="373" t="s">
        <v>157</v>
      </c>
      <c r="C62" s="362"/>
      <c r="D62" s="362"/>
      <c r="E62" s="363"/>
      <c r="F62" s="32" t="s">
        <v>17</v>
      </c>
      <c r="G62" s="33">
        <v>1</v>
      </c>
      <c r="H62" s="34"/>
      <c r="I62" s="35">
        <f t="shared" si="1"/>
        <v>0</v>
      </c>
    </row>
    <row r="63" spans="1:9" ht="93" customHeight="1" x14ac:dyDescent="0.2">
      <c r="A63" s="31" t="s">
        <v>103</v>
      </c>
      <c r="B63" s="361" t="s">
        <v>218</v>
      </c>
      <c r="C63" s="362"/>
      <c r="D63" s="362"/>
      <c r="E63" s="363"/>
      <c r="F63" s="32" t="s">
        <v>17</v>
      </c>
      <c r="G63" s="33">
        <v>3</v>
      </c>
      <c r="H63" s="34"/>
      <c r="I63" s="35">
        <f>G63*H63</f>
        <v>0</v>
      </c>
    </row>
    <row r="64" spans="1:9" ht="66" customHeight="1" x14ac:dyDescent="0.2">
      <c r="A64" s="31" t="s">
        <v>101</v>
      </c>
      <c r="B64" s="370" t="s">
        <v>158</v>
      </c>
      <c r="C64" s="371"/>
      <c r="D64" s="371"/>
      <c r="E64" s="372"/>
      <c r="F64" s="32" t="s">
        <v>159</v>
      </c>
      <c r="G64" s="33">
        <v>16</v>
      </c>
      <c r="H64" s="34"/>
      <c r="I64" s="35">
        <f t="shared" si="1"/>
        <v>0</v>
      </c>
    </row>
    <row r="65" spans="1:9" ht="126" customHeight="1" x14ac:dyDescent="0.2">
      <c r="A65" s="31" t="s">
        <v>104</v>
      </c>
      <c r="B65" s="370" t="s">
        <v>160</v>
      </c>
      <c r="C65" s="371"/>
      <c r="D65" s="371"/>
      <c r="E65" s="372"/>
      <c r="F65" s="32" t="s">
        <v>17</v>
      </c>
      <c r="G65" s="33">
        <v>12</v>
      </c>
      <c r="H65" s="34"/>
      <c r="I65" s="35">
        <f t="shared" si="1"/>
        <v>0</v>
      </c>
    </row>
    <row r="66" spans="1:9" ht="83.25" customHeight="1" x14ac:dyDescent="0.2">
      <c r="A66" s="31" t="s">
        <v>105</v>
      </c>
      <c r="B66" s="367" t="s">
        <v>219</v>
      </c>
      <c r="C66" s="368"/>
      <c r="D66" s="368"/>
      <c r="E66" s="369"/>
      <c r="F66" s="32" t="s">
        <v>17</v>
      </c>
      <c r="G66" s="33">
        <v>4</v>
      </c>
      <c r="H66" s="34"/>
      <c r="I66" s="35">
        <f t="shared" si="1"/>
        <v>0</v>
      </c>
    </row>
    <row r="67" spans="1:9" ht="121.5" customHeight="1" x14ac:dyDescent="0.2">
      <c r="A67" s="31" t="s">
        <v>106</v>
      </c>
      <c r="B67" s="373" t="s">
        <v>161</v>
      </c>
      <c r="C67" s="362"/>
      <c r="D67" s="362"/>
      <c r="E67" s="363"/>
      <c r="F67" s="32" t="s">
        <v>137</v>
      </c>
      <c r="G67" s="33">
        <v>20</v>
      </c>
      <c r="H67" s="34"/>
      <c r="I67" s="35">
        <f t="shared" si="1"/>
        <v>0</v>
      </c>
    </row>
    <row r="68" spans="1:9" ht="98.25" customHeight="1" x14ac:dyDescent="0.2">
      <c r="A68" s="31" t="s">
        <v>63</v>
      </c>
      <c r="B68" s="373" t="s">
        <v>162</v>
      </c>
      <c r="C68" s="362"/>
      <c r="D68" s="362"/>
      <c r="E68" s="363"/>
      <c r="F68" s="32" t="s">
        <v>137</v>
      </c>
      <c r="G68" s="33">
        <v>20</v>
      </c>
      <c r="H68" s="34"/>
      <c r="I68" s="35">
        <f t="shared" si="1"/>
        <v>0</v>
      </c>
    </row>
    <row r="69" spans="1:9" ht="87" customHeight="1" x14ac:dyDescent="0.2">
      <c r="A69" s="31" t="s">
        <v>64</v>
      </c>
      <c r="B69" s="373" t="s">
        <v>163</v>
      </c>
      <c r="C69" s="362"/>
      <c r="D69" s="362"/>
      <c r="E69" s="363"/>
      <c r="F69" s="32" t="s">
        <v>137</v>
      </c>
      <c r="G69" s="33">
        <v>24</v>
      </c>
      <c r="H69" s="34"/>
      <c r="I69" s="35">
        <f t="shared" si="1"/>
        <v>0</v>
      </c>
    </row>
    <row r="70" spans="1:9" ht="91.5" customHeight="1" x14ac:dyDescent="0.2">
      <c r="A70" s="31" t="s">
        <v>65</v>
      </c>
      <c r="B70" s="373" t="s">
        <v>164</v>
      </c>
      <c r="C70" s="362"/>
      <c r="D70" s="362"/>
      <c r="E70" s="363"/>
      <c r="F70" s="32" t="s">
        <v>17</v>
      </c>
      <c r="G70" s="33">
        <v>13</v>
      </c>
      <c r="H70" s="34"/>
      <c r="I70" s="35">
        <f t="shared" si="1"/>
        <v>0</v>
      </c>
    </row>
    <row r="71" spans="1:9" ht="91.5" customHeight="1" x14ac:dyDescent="0.2">
      <c r="A71" s="31" t="s">
        <v>73</v>
      </c>
      <c r="B71" s="364" t="s">
        <v>220</v>
      </c>
      <c r="C71" s="365"/>
      <c r="D71" s="365"/>
      <c r="E71" s="366"/>
      <c r="F71" s="32" t="s">
        <v>17</v>
      </c>
      <c r="G71" s="33">
        <v>3</v>
      </c>
      <c r="H71" s="34"/>
      <c r="I71" s="35">
        <f t="shared" si="1"/>
        <v>0</v>
      </c>
    </row>
    <row r="72" spans="1:9" ht="39.950000000000003" customHeight="1" x14ac:dyDescent="0.2">
      <c r="A72" s="31" t="s">
        <v>66</v>
      </c>
      <c r="B72" s="370" t="s">
        <v>165</v>
      </c>
      <c r="C72" s="371"/>
      <c r="D72" s="371"/>
      <c r="E72" s="372"/>
      <c r="F72" s="32" t="s">
        <v>137</v>
      </c>
      <c r="G72" s="33">
        <v>316</v>
      </c>
      <c r="H72" s="34"/>
      <c r="I72" s="35">
        <f t="shared" si="1"/>
        <v>0</v>
      </c>
    </row>
    <row r="73" spans="1:9" ht="39.950000000000003" customHeight="1" x14ac:dyDescent="0.2">
      <c r="A73" s="31" t="s">
        <v>67</v>
      </c>
      <c r="B73" s="373" t="s">
        <v>166</v>
      </c>
      <c r="C73" s="362"/>
      <c r="D73" s="362"/>
      <c r="E73" s="363"/>
      <c r="F73" s="32" t="s">
        <v>137</v>
      </c>
      <c r="G73" s="33">
        <v>316</v>
      </c>
      <c r="H73" s="34"/>
      <c r="I73" s="35">
        <f t="shared" si="1"/>
        <v>0</v>
      </c>
    </row>
    <row r="74" spans="1:9" ht="66.75" customHeight="1" x14ac:dyDescent="0.2">
      <c r="A74" s="31" t="s">
        <v>222</v>
      </c>
      <c r="B74" s="370" t="s">
        <v>167</v>
      </c>
      <c r="C74" s="371"/>
      <c r="D74" s="371"/>
      <c r="E74" s="372"/>
      <c r="F74" s="32" t="s">
        <v>0</v>
      </c>
      <c r="G74" s="33" t="s">
        <v>0</v>
      </c>
      <c r="H74" s="34"/>
      <c r="I74" s="35">
        <f>SUM(I59:I73)*0.1</f>
        <v>0</v>
      </c>
    </row>
    <row r="75" spans="1:9" ht="20.25" customHeight="1" x14ac:dyDescent="0.2">
      <c r="A75" s="36"/>
      <c r="B75" s="374" t="s">
        <v>168</v>
      </c>
      <c r="C75" s="374"/>
      <c r="D75" s="374"/>
      <c r="E75" s="374"/>
      <c r="F75" s="22"/>
      <c r="G75" s="23"/>
      <c r="H75" s="12" t="s">
        <v>46</v>
      </c>
      <c r="I75" s="12">
        <f>SUM(I59:I74)</f>
        <v>0</v>
      </c>
    </row>
    <row r="76" spans="1:9" x14ac:dyDescent="0.2">
      <c r="A76" s="36"/>
      <c r="B76" s="37"/>
      <c r="C76" s="37"/>
      <c r="D76" s="37"/>
      <c r="E76" s="37"/>
      <c r="F76" s="22"/>
      <c r="G76" s="23"/>
      <c r="H76" s="12"/>
      <c r="I76" s="12"/>
    </row>
    <row r="77" spans="1:9" x14ac:dyDescent="0.2">
      <c r="A77" s="39"/>
      <c r="B77" s="5"/>
      <c r="C77" s="5"/>
      <c r="D77" s="5"/>
      <c r="E77" s="22"/>
      <c r="F77" s="23"/>
      <c r="G77" s="12"/>
      <c r="H77" s="12"/>
      <c r="I77" s="38"/>
    </row>
    <row r="78" spans="1:9" x14ac:dyDescent="0.2">
      <c r="A78" s="381" t="s">
        <v>134</v>
      </c>
      <c r="B78" s="381"/>
      <c r="C78" s="381"/>
      <c r="D78" s="381"/>
      <c r="E78" s="381"/>
      <c r="F78" s="381"/>
      <c r="G78" s="381"/>
      <c r="H78" s="381"/>
      <c r="I78" s="6"/>
    </row>
    <row r="79" spans="1:9" x14ac:dyDescent="0.2">
      <c r="A79" s="36"/>
      <c r="B79" s="37"/>
      <c r="C79" s="37"/>
      <c r="D79" s="37"/>
      <c r="E79" s="37"/>
      <c r="F79" s="22"/>
      <c r="G79" s="23"/>
      <c r="H79" s="12"/>
      <c r="I79" s="12"/>
    </row>
    <row r="80" spans="1:9" ht="25.5" x14ac:dyDescent="0.2">
      <c r="A80" s="27"/>
      <c r="B80" s="382" t="s">
        <v>7</v>
      </c>
      <c r="C80" s="383"/>
      <c r="D80" s="383"/>
      <c r="E80" s="384"/>
      <c r="F80" s="28" t="s">
        <v>8</v>
      </c>
      <c r="G80" s="29" t="s">
        <v>9</v>
      </c>
      <c r="H80" s="30" t="s">
        <v>10</v>
      </c>
      <c r="I80" s="30" t="s">
        <v>11</v>
      </c>
    </row>
    <row r="81" spans="1:9" ht="39.950000000000003" customHeight="1" x14ac:dyDescent="0.2">
      <c r="A81" s="229" t="s">
        <v>223</v>
      </c>
      <c r="B81" s="373" t="s">
        <v>169</v>
      </c>
      <c r="C81" s="362"/>
      <c r="D81" s="362"/>
      <c r="E81" s="363"/>
      <c r="F81" s="32" t="s">
        <v>137</v>
      </c>
      <c r="G81" s="33">
        <v>306</v>
      </c>
      <c r="H81" s="34"/>
      <c r="I81" s="35">
        <f>G81*H81</f>
        <v>0</v>
      </c>
    </row>
    <row r="82" spans="1:9" ht="39.950000000000003" customHeight="1" x14ac:dyDescent="0.2">
      <c r="A82" s="230" t="s">
        <v>224</v>
      </c>
      <c r="B82" s="373" t="s">
        <v>170</v>
      </c>
      <c r="C82" s="362"/>
      <c r="D82" s="362"/>
      <c r="E82" s="363"/>
      <c r="F82" s="32" t="s">
        <v>137</v>
      </c>
      <c r="G82" s="33">
        <v>306</v>
      </c>
      <c r="H82" s="34"/>
      <c r="I82" s="35">
        <f t="shared" ref="I82:I94" si="2">G82*H82</f>
        <v>0</v>
      </c>
    </row>
    <row r="83" spans="1:9" ht="39.950000000000003" customHeight="1" x14ac:dyDescent="0.2">
      <c r="A83" s="229" t="s">
        <v>225</v>
      </c>
      <c r="B83" s="361" t="s">
        <v>221</v>
      </c>
      <c r="C83" s="362"/>
      <c r="D83" s="362"/>
      <c r="E83" s="363"/>
      <c r="F83" s="32" t="s">
        <v>137</v>
      </c>
      <c r="G83" s="33">
        <v>10</v>
      </c>
      <c r="H83" s="34"/>
      <c r="I83" s="35">
        <f>G83*H83</f>
        <v>0</v>
      </c>
    </row>
    <row r="84" spans="1:9" ht="84.75" customHeight="1" x14ac:dyDescent="0.2">
      <c r="A84" s="230" t="s">
        <v>226</v>
      </c>
      <c r="B84" s="373" t="s">
        <v>351</v>
      </c>
      <c r="C84" s="362"/>
      <c r="D84" s="362"/>
      <c r="E84" s="363"/>
      <c r="F84" s="32" t="s">
        <v>17</v>
      </c>
      <c r="G84" s="33">
        <v>12</v>
      </c>
      <c r="H84" s="34"/>
      <c r="I84" s="35">
        <f t="shared" si="2"/>
        <v>0</v>
      </c>
    </row>
    <row r="85" spans="1:9" ht="84.75" customHeight="1" x14ac:dyDescent="0.2">
      <c r="A85" s="229" t="s">
        <v>227</v>
      </c>
      <c r="B85" s="373" t="s">
        <v>350</v>
      </c>
      <c r="C85" s="362"/>
      <c r="D85" s="362"/>
      <c r="E85" s="363"/>
      <c r="F85" s="32" t="s">
        <v>17</v>
      </c>
      <c r="G85" s="199">
        <v>1</v>
      </c>
      <c r="H85" s="34"/>
      <c r="I85" s="35">
        <f t="shared" si="2"/>
        <v>0</v>
      </c>
    </row>
    <row r="86" spans="1:9" ht="84.75" customHeight="1" x14ac:dyDescent="0.2">
      <c r="A86" s="230" t="s">
        <v>228</v>
      </c>
      <c r="B86" s="361" t="s">
        <v>352</v>
      </c>
      <c r="C86" s="362"/>
      <c r="D86" s="362"/>
      <c r="E86" s="363"/>
      <c r="F86" s="32" t="s">
        <v>17</v>
      </c>
      <c r="G86" s="199">
        <v>3</v>
      </c>
      <c r="H86" s="34"/>
      <c r="I86" s="35">
        <f>G86*H86</f>
        <v>0</v>
      </c>
    </row>
    <row r="87" spans="1:9" ht="71.25" customHeight="1" x14ac:dyDescent="0.2">
      <c r="A87" s="229" t="s">
        <v>229</v>
      </c>
      <c r="B87" s="375" t="s">
        <v>241</v>
      </c>
      <c r="C87" s="376"/>
      <c r="D87" s="376"/>
      <c r="E87" s="377"/>
      <c r="F87" s="32" t="s">
        <v>17</v>
      </c>
      <c r="G87" s="33">
        <v>11</v>
      </c>
      <c r="H87" s="34"/>
      <c r="I87" s="35">
        <f t="shared" si="2"/>
        <v>0</v>
      </c>
    </row>
    <row r="88" spans="1:9" ht="71.25" customHeight="1" x14ac:dyDescent="0.2">
      <c r="A88" s="230" t="s">
        <v>230</v>
      </c>
      <c r="B88" s="375" t="s">
        <v>242</v>
      </c>
      <c r="C88" s="376"/>
      <c r="D88" s="376"/>
      <c r="E88" s="377"/>
      <c r="F88" s="32" t="s">
        <v>17</v>
      </c>
      <c r="G88" s="33">
        <v>2</v>
      </c>
      <c r="H88" s="34"/>
      <c r="I88" s="35">
        <f t="shared" si="2"/>
        <v>0</v>
      </c>
    </row>
    <row r="89" spans="1:9" ht="71.25" customHeight="1" x14ac:dyDescent="0.2">
      <c r="A89" s="229" t="s">
        <v>231</v>
      </c>
      <c r="B89" s="364" t="s">
        <v>247</v>
      </c>
      <c r="C89" s="365"/>
      <c r="D89" s="365"/>
      <c r="E89" s="366"/>
      <c r="F89" s="32" t="s">
        <v>17</v>
      </c>
      <c r="G89" s="199">
        <v>3</v>
      </c>
      <c r="H89" s="34"/>
      <c r="I89" s="35">
        <f t="shared" si="2"/>
        <v>0</v>
      </c>
    </row>
    <row r="90" spans="1:9" ht="39.950000000000003" customHeight="1" x14ac:dyDescent="0.2">
      <c r="A90" s="230" t="s">
        <v>232</v>
      </c>
      <c r="B90" s="378" t="s">
        <v>243</v>
      </c>
      <c r="C90" s="379"/>
      <c r="D90" s="379"/>
      <c r="E90" s="380"/>
      <c r="F90" s="32" t="s">
        <v>17</v>
      </c>
      <c r="G90" s="33">
        <v>24</v>
      </c>
      <c r="H90" s="34"/>
      <c r="I90" s="35">
        <f t="shared" si="2"/>
        <v>0</v>
      </c>
    </row>
    <row r="91" spans="1:9" ht="39.950000000000003" customHeight="1" x14ac:dyDescent="0.2">
      <c r="A91" s="229" t="s">
        <v>233</v>
      </c>
      <c r="B91" s="367" t="s">
        <v>125</v>
      </c>
      <c r="C91" s="368"/>
      <c r="D91" s="368"/>
      <c r="E91" s="369"/>
      <c r="F91" s="32" t="s">
        <v>17</v>
      </c>
      <c r="G91" s="33">
        <v>8</v>
      </c>
      <c r="H91" s="34"/>
      <c r="I91" s="35">
        <f t="shared" si="2"/>
        <v>0</v>
      </c>
    </row>
    <row r="92" spans="1:9" ht="48.75" customHeight="1" x14ac:dyDescent="0.2">
      <c r="A92" s="230" t="s">
        <v>234</v>
      </c>
      <c r="B92" s="367" t="s">
        <v>126</v>
      </c>
      <c r="C92" s="368"/>
      <c r="D92" s="368"/>
      <c r="E92" s="369"/>
      <c r="F92" s="32" t="s">
        <v>17</v>
      </c>
      <c r="G92" s="33">
        <v>8</v>
      </c>
      <c r="H92" s="34"/>
      <c r="I92" s="35">
        <f t="shared" si="2"/>
        <v>0</v>
      </c>
    </row>
    <row r="93" spans="1:9" ht="39.950000000000003" customHeight="1" x14ac:dyDescent="0.2">
      <c r="A93" s="229" t="s">
        <v>235</v>
      </c>
      <c r="B93" s="378" t="s">
        <v>244</v>
      </c>
      <c r="C93" s="379"/>
      <c r="D93" s="379"/>
      <c r="E93" s="380"/>
      <c r="F93" s="32" t="s">
        <v>17</v>
      </c>
      <c r="G93" s="33">
        <v>7</v>
      </c>
      <c r="H93" s="34"/>
      <c r="I93" s="35">
        <f t="shared" si="2"/>
        <v>0</v>
      </c>
    </row>
    <row r="94" spans="1:9" ht="39.950000000000003" customHeight="1" x14ac:dyDescent="0.2">
      <c r="A94" s="230" t="s">
        <v>236</v>
      </c>
      <c r="B94" s="378" t="s">
        <v>245</v>
      </c>
      <c r="C94" s="379"/>
      <c r="D94" s="379"/>
      <c r="E94" s="380"/>
      <c r="F94" s="32" t="s">
        <v>17</v>
      </c>
      <c r="G94" s="33">
        <v>1</v>
      </c>
      <c r="H94" s="34"/>
      <c r="I94" s="35">
        <f t="shared" si="2"/>
        <v>0</v>
      </c>
    </row>
    <row r="95" spans="1:9" ht="60" customHeight="1" x14ac:dyDescent="0.2">
      <c r="A95" s="229" t="s">
        <v>237</v>
      </c>
      <c r="B95" s="378" t="s">
        <v>246</v>
      </c>
      <c r="C95" s="379"/>
      <c r="D95" s="379"/>
      <c r="E95" s="380"/>
      <c r="F95" s="32"/>
      <c r="G95" s="33"/>
      <c r="H95" s="34"/>
      <c r="I95" s="35">
        <f>SUM(I81:I93)*0.1</f>
        <v>0</v>
      </c>
    </row>
    <row r="96" spans="1:9" ht="26.25" customHeight="1" x14ac:dyDescent="0.2">
      <c r="A96" s="36"/>
      <c r="B96" s="374" t="s">
        <v>171</v>
      </c>
      <c r="C96" s="374"/>
      <c r="D96" s="374"/>
      <c r="E96" s="374"/>
      <c r="F96" s="40"/>
      <c r="G96" s="41"/>
      <c r="H96" s="42" t="s">
        <v>46</v>
      </c>
      <c r="I96" s="42">
        <f>SUM(I81:I95)</f>
        <v>0</v>
      </c>
    </row>
  </sheetData>
  <mergeCells count="65">
    <mergeCell ref="A5:I5"/>
    <mergeCell ref="C7:G7"/>
    <mergeCell ref="C8:I8"/>
    <mergeCell ref="F16:G16"/>
    <mergeCell ref="A20:I20"/>
    <mergeCell ref="A23:B23"/>
    <mergeCell ref="A25:B25"/>
    <mergeCell ref="A27:B27"/>
    <mergeCell ref="A33:H33"/>
    <mergeCell ref="B35:E35"/>
    <mergeCell ref="B36:E36"/>
    <mergeCell ref="B37:E37"/>
    <mergeCell ref="B38:E38"/>
    <mergeCell ref="B39:E39"/>
    <mergeCell ref="B40:E40"/>
    <mergeCell ref="B41:E41"/>
    <mergeCell ref="B42:E42"/>
    <mergeCell ref="B43:E43"/>
    <mergeCell ref="B58:E58"/>
    <mergeCell ref="B44:E44"/>
    <mergeCell ref="B45:E45"/>
    <mergeCell ref="B46:E46"/>
    <mergeCell ref="B48:E48"/>
    <mergeCell ref="B49:E49"/>
    <mergeCell ref="B47:E47"/>
    <mergeCell ref="B70:E70"/>
    <mergeCell ref="B59:E59"/>
    <mergeCell ref="B60:E60"/>
    <mergeCell ref="B61:E61"/>
    <mergeCell ref="B62:E62"/>
    <mergeCell ref="B50:E50"/>
    <mergeCell ref="B51:E51"/>
    <mergeCell ref="B52:E52"/>
    <mergeCell ref="B53:E53"/>
    <mergeCell ref="A56:H56"/>
    <mergeCell ref="B95:E95"/>
    <mergeCell ref="B91:E91"/>
    <mergeCell ref="B92:E92"/>
    <mergeCell ref="A78:H78"/>
    <mergeCell ref="B80:E80"/>
    <mergeCell ref="B64:E64"/>
    <mergeCell ref="B65:E65"/>
    <mergeCell ref="B67:E67"/>
    <mergeCell ref="B68:E68"/>
    <mergeCell ref="B69:E69"/>
    <mergeCell ref="B84:E84"/>
    <mergeCell ref="B85:E85"/>
    <mergeCell ref="B63:E63"/>
    <mergeCell ref="B83:E83"/>
    <mergeCell ref="B96:E96"/>
    <mergeCell ref="B87:E87"/>
    <mergeCell ref="B88:E88"/>
    <mergeCell ref="B90:E90"/>
    <mergeCell ref="B93:E93"/>
    <mergeCell ref="B94:E94"/>
    <mergeCell ref="B86:E86"/>
    <mergeCell ref="B71:E71"/>
    <mergeCell ref="B66:E66"/>
    <mergeCell ref="B89:E89"/>
    <mergeCell ref="B72:E72"/>
    <mergeCell ref="B73:E73"/>
    <mergeCell ref="B74:E74"/>
    <mergeCell ref="B75:E75"/>
    <mergeCell ref="B81:E81"/>
    <mergeCell ref="B82:E82"/>
  </mergeCells>
  <phoneticPr fontId="3"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89"/>
  <sheetViews>
    <sheetView workbookViewId="0"/>
  </sheetViews>
  <sheetFormatPr defaultRowHeight="16.5" x14ac:dyDescent="0.2"/>
  <cols>
    <col min="1" max="1" width="5.7109375" style="238" customWidth="1"/>
    <col min="2" max="2" width="36" style="239" customWidth="1"/>
    <col min="3" max="3" width="12.140625" style="240" customWidth="1"/>
    <col min="4" max="4" width="12.7109375" style="241" customWidth="1"/>
    <col min="5" max="5" width="18.7109375" style="241" customWidth="1"/>
    <col min="6" max="6" width="17.5703125" style="237" customWidth="1"/>
    <col min="7" max="16384" width="9.140625" style="237"/>
  </cols>
  <sheetData>
    <row r="3" spans="1:6" x14ac:dyDescent="0.2">
      <c r="B3" s="390" t="s">
        <v>1</v>
      </c>
      <c r="C3" s="390"/>
      <c r="D3" s="390"/>
      <c r="E3" s="390"/>
      <c r="F3" s="390"/>
    </row>
    <row r="4" spans="1:6" x14ac:dyDescent="0.2">
      <c r="B4" s="6" t="s">
        <v>0</v>
      </c>
      <c r="C4" s="1"/>
      <c r="D4" s="1"/>
      <c r="E4" s="1"/>
      <c r="F4" s="1"/>
    </row>
    <row r="5" spans="1:6" ht="16.5" customHeight="1" x14ac:dyDescent="0.2">
      <c r="B5" s="5" t="s">
        <v>331</v>
      </c>
      <c r="C5" s="1"/>
      <c r="D5" s="11" t="s">
        <v>2</v>
      </c>
      <c r="E5" s="265">
        <f>E30+E37+E44</f>
        <v>0</v>
      </c>
      <c r="F5" s="5"/>
    </row>
    <row r="6" spans="1:6" x14ac:dyDescent="0.2">
      <c r="B6" s="13"/>
      <c r="C6" s="1"/>
      <c r="D6" s="5"/>
      <c r="E6" s="5"/>
      <c r="F6" s="5"/>
    </row>
    <row r="7" spans="1:6" x14ac:dyDescent="0.2">
      <c r="B7" s="6"/>
      <c r="C7" s="6" t="s">
        <v>3</v>
      </c>
      <c r="D7" s="9"/>
      <c r="E7" s="42">
        <f>SUM(E3:E5)</f>
        <v>0</v>
      </c>
      <c r="F7" s="4"/>
    </row>
    <row r="8" spans="1:6" x14ac:dyDescent="0.2">
      <c r="B8" s="15"/>
      <c r="C8" s="16"/>
      <c r="D8" s="16"/>
      <c r="E8" s="16"/>
      <c r="F8" s="17"/>
    </row>
    <row r="9" spans="1:6" x14ac:dyDescent="0.2">
      <c r="B9" s="13"/>
      <c r="C9" s="1"/>
      <c r="D9" s="1"/>
      <c r="E9" s="1"/>
      <c r="F9" s="1"/>
    </row>
    <row r="10" spans="1:6" x14ac:dyDescent="0.2">
      <c r="B10" s="13"/>
      <c r="C10" s="1" t="s">
        <v>333</v>
      </c>
      <c r="D10" s="11" t="s">
        <v>2</v>
      </c>
      <c r="E10" s="25">
        <f>E7*0.22</f>
        <v>0</v>
      </c>
      <c r="F10" s="4"/>
    </row>
    <row r="11" spans="1:6" x14ac:dyDescent="0.2">
      <c r="B11" s="1"/>
      <c r="C11" s="1"/>
      <c r="D11" s="1"/>
      <c r="E11" s="1"/>
      <c r="F11" s="13" t="s">
        <v>0</v>
      </c>
    </row>
    <row r="12" spans="1:6" s="412" customFormat="1" x14ac:dyDescent="0.2">
      <c r="A12" s="407"/>
      <c r="B12" s="408"/>
      <c r="C12" s="409" t="s">
        <v>332</v>
      </c>
      <c r="D12" s="410" t="s">
        <v>2</v>
      </c>
      <c r="E12" s="411">
        <f>E7+E10</f>
        <v>0</v>
      </c>
    </row>
    <row r="18" spans="1:6" s="242" customFormat="1" ht="18.75" customHeight="1" x14ac:dyDescent="0.2">
      <c r="A18" s="393" t="s">
        <v>334</v>
      </c>
      <c r="B18" s="392" t="s">
        <v>358</v>
      </c>
      <c r="C18" s="392"/>
      <c r="D18" s="392"/>
      <c r="E18" s="259"/>
    </row>
    <row r="19" spans="1:6" s="242" customFormat="1" x14ac:dyDescent="0.2">
      <c r="A19" s="243"/>
      <c r="B19" s="243"/>
      <c r="C19" s="244"/>
      <c r="D19" s="244"/>
      <c r="E19" s="244"/>
    </row>
    <row r="20" spans="1:6" x14ac:dyDescent="0.2">
      <c r="A20" s="260" t="s">
        <v>256</v>
      </c>
      <c r="B20" s="261" t="s">
        <v>257</v>
      </c>
      <c r="C20" s="262"/>
      <c r="D20" s="264" t="s">
        <v>2</v>
      </c>
      <c r="E20" s="262">
        <f>E61</f>
        <v>0</v>
      </c>
    </row>
    <row r="21" spans="1:6" x14ac:dyDescent="0.2">
      <c r="A21" s="260"/>
      <c r="B21" s="261"/>
      <c r="C21" s="262"/>
      <c r="D21" s="263"/>
      <c r="E21" s="262"/>
    </row>
    <row r="22" spans="1:6" s="242" customFormat="1" x14ac:dyDescent="0.2">
      <c r="A22" s="260" t="s">
        <v>258</v>
      </c>
      <c r="B22" s="261" t="s">
        <v>259</v>
      </c>
      <c r="C22" s="262"/>
      <c r="D22" s="264" t="s">
        <v>2</v>
      </c>
      <c r="E22" s="262">
        <f>E97</f>
        <v>0</v>
      </c>
    </row>
    <row r="23" spans="1:6" s="242" customFormat="1" x14ac:dyDescent="0.2">
      <c r="A23" s="260"/>
      <c r="B23" s="261"/>
      <c r="C23" s="262"/>
      <c r="D23" s="77"/>
      <c r="E23" s="262"/>
    </row>
    <row r="24" spans="1:6" s="242" customFormat="1" x14ac:dyDescent="0.2">
      <c r="A24" s="260" t="s">
        <v>260</v>
      </c>
      <c r="B24" s="261" t="s">
        <v>261</v>
      </c>
      <c r="C24" s="262"/>
      <c r="D24" s="264" t="s">
        <v>2</v>
      </c>
      <c r="E24" s="262">
        <f>E105</f>
        <v>0</v>
      </c>
    </row>
    <row r="25" spans="1:6" s="242" customFormat="1" x14ac:dyDescent="0.2">
      <c r="A25" s="260"/>
      <c r="B25" s="261"/>
      <c r="C25" s="262"/>
      <c r="D25" s="77"/>
      <c r="E25" s="262"/>
    </row>
    <row r="26" spans="1:6" s="242" customFormat="1" x14ac:dyDescent="0.2">
      <c r="A26" s="77" t="s">
        <v>262</v>
      </c>
      <c r="B26" s="261" t="s">
        <v>263</v>
      </c>
      <c r="C26" s="262"/>
      <c r="D26" s="264" t="s">
        <v>2</v>
      </c>
      <c r="E26" s="262">
        <f>E140</f>
        <v>0</v>
      </c>
    </row>
    <row r="27" spans="1:6" s="242" customFormat="1" x14ac:dyDescent="0.2">
      <c r="A27" s="77"/>
      <c r="B27" s="261"/>
      <c r="C27" s="262"/>
      <c r="D27" s="77"/>
      <c r="E27" s="262"/>
    </row>
    <row r="28" spans="1:6" s="242" customFormat="1" x14ac:dyDescent="0.2">
      <c r="A28" s="77" t="s">
        <v>264</v>
      </c>
      <c r="B28" s="261" t="s">
        <v>265</v>
      </c>
      <c r="C28" s="262"/>
      <c r="D28" s="264" t="s">
        <v>2</v>
      </c>
      <c r="E28" s="262">
        <f>E158</f>
        <v>0</v>
      </c>
    </row>
    <row r="29" spans="1:6" s="242" customFormat="1" x14ac:dyDescent="0.2">
      <c r="A29" s="315"/>
      <c r="B29" s="313"/>
      <c r="C29" s="314"/>
      <c r="D29" s="315"/>
      <c r="E29" s="314"/>
    </row>
    <row r="30" spans="1:6" s="242" customFormat="1" x14ac:dyDescent="0.2">
      <c r="A30" s="77"/>
      <c r="B30" s="260" t="s">
        <v>266</v>
      </c>
      <c r="C30" s="262"/>
      <c r="D30" s="77"/>
      <c r="E30" s="262">
        <f>SUM(E20:E28)</f>
        <v>0</v>
      </c>
      <c r="F30" s="242" t="s">
        <v>0</v>
      </c>
    </row>
    <row r="31" spans="1:6" s="242" customFormat="1" x14ac:dyDescent="0.2">
      <c r="A31" s="247"/>
      <c r="B31" s="245"/>
      <c r="C31" s="246"/>
      <c r="D31" s="247"/>
      <c r="E31" s="246"/>
    </row>
    <row r="32" spans="1:6" s="242" customFormat="1" x14ac:dyDescent="0.2">
      <c r="A32" s="247"/>
      <c r="B32" s="245"/>
      <c r="C32" s="246"/>
      <c r="D32" s="247"/>
      <c r="E32" s="246"/>
    </row>
    <row r="33" spans="1:6" s="242" customFormat="1" ht="18.75" x14ac:dyDescent="0.3">
      <c r="A33" s="71" t="s">
        <v>360</v>
      </c>
      <c r="B33" s="72" t="s">
        <v>359</v>
      </c>
      <c r="C33" s="72"/>
      <c r="D33" s="73"/>
      <c r="E33" s="74"/>
      <c r="F33" s="75"/>
    </row>
    <row r="34" spans="1:6" s="242" customFormat="1" x14ac:dyDescent="0.3">
      <c r="A34" s="43"/>
      <c r="B34" s="50"/>
      <c r="C34" s="50"/>
      <c r="D34" s="45"/>
      <c r="E34" s="46"/>
      <c r="F34" s="47"/>
    </row>
    <row r="35" spans="1:6" s="242" customFormat="1" x14ac:dyDescent="0.3">
      <c r="A35" s="260" t="s">
        <v>320</v>
      </c>
      <c r="B35" s="261" t="s">
        <v>356</v>
      </c>
      <c r="C35" s="77"/>
      <c r="D35" s="264" t="s">
        <v>2</v>
      </c>
      <c r="E35" s="309">
        <f>F170</f>
        <v>0</v>
      </c>
      <c r="F35" s="79"/>
    </row>
    <row r="36" spans="1:6" s="242" customFormat="1" x14ac:dyDescent="0.3">
      <c r="A36" s="43"/>
      <c r="B36" s="50"/>
      <c r="C36" s="50"/>
      <c r="D36" s="310"/>
      <c r="E36" s="310"/>
      <c r="F36" s="69"/>
    </row>
    <row r="37" spans="1:6" s="242" customFormat="1" x14ac:dyDescent="0.3">
      <c r="A37" s="80" t="s">
        <v>4</v>
      </c>
      <c r="B37" s="81"/>
      <c r="C37" s="81"/>
      <c r="D37" s="311" t="s">
        <v>2</v>
      </c>
      <c r="E37" s="312">
        <f>SUM(E35:E36)</f>
        <v>0</v>
      </c>
      <c r="F37" s="153"/>
    </row>
    <row r="38" spans="1:6" s="242" customFormat="1" x14ac:dyDescent="0.2">
      <c r="A38" s="77"/>
      <c r="B38" s="260"/>
      <c r="C38" s="262"/>
      <c r="D38" s="77"/>
      <c r="E38" s="262"/>
    </row>
    <row r="39" spans="1:6" s="242" customFormat="1" x14ac:dyDescent="0.2">
      <c r="A39" s="247"/>
      <c r="B39" s="245"/>
      <c r="C39" s="246"/>
      <c r="D39" s="247"/>
      <c r="E39" s="246"/>
    </row>
    <row r="40" spans="1:6" s="242" customFormat="1" ht="18.75" x14ac:dyDescent="0.3">
      <c r="A40" s="71" t="s">
        <v>361</v>
      </c>
      <c r="B40" s="72" t="s">
        <v>362</v>
      </c>
      <c r="C40" s="72"/>
      <c r="D40" s="73"/>
      <c r="E40" s="74"/>
      <c r="F40" s="75"/>
    </row>
    <row r="41" spans="1:6" s="242" customFormat="1" x14ac:dyDescent="0.2">
      <c r="A41" s="247"/>
      <c r="B41" s="245"/>
      <c r="C41" s="246"/>
      <c r="D41" s="247"/>
      <c r="E41" s="246"/>
    </row>
    <row r="42" spans="1:6" s="77" customFormat="1" ht="12.75" x14ac:dyDescent="0.2">
      <c r="A42" s="77" t="s">
        <v>357</v>
      </c>
      <c r="B42" s="260" t="s">
        <v>363</v>
      </c>
      <c r="C42" s="262"/>
      <c r="D42" s="264" t="s">
        <v>2</v>
      </c>
      <c r="E42" s="309">
        <f>F189</f>
        <v>0</v>
      </c>
    </row>
    <row r="43" spans="1:6" s="242" customFormat="1" x14ac:dyDescent="0.2">
      <c r="A43" s="247"/>
      <c r="B43" s="245"/>
      <c r="C43" s="246"/>
      <c r="D43" s="247"/>
      <c r="E43" s="246"/>
    </row>
    <row r="44" spans="1:6" s="242" customFormat="1" x14ac:dyDescent="0.2">
      <c r="A44" s="80" t="s">
        <v>4</v>
      </c>
      <c r="B44" s="81"/>
      <c r="C44" s="81"/>
      <c r="D44" s="311" t="s">
        <v>2</v>
      </c>
      <c r="E44" s="312">
        <f>SUM(E42:E43)</f>
        <v>0</v>
      </c>
    </row>
    <row r="45" spans="1:6" s="242" customFormat="1" x14ac:dyDescent="0.2">
      <c r="A45" s="316"/>
      <c r="B45" s="317"/>
      <c r="C45" s="317"/>
      <c r="D45" s="318"/>
      <c r="E45" s="319"/>
    </row>
    <row r="47" spans="1:6" s="252" customFormat="1" x14ac:dyDescent="0.2">
      <c r="A47" s="248" t="s">
        <v>255</v>
      </c>
      <c r="B47" s="249" t="s">
        <v>394</v>
      </c>
      <c r="C47" s="250"/>
      <c r="D47" s="251"/>
      <c r="E47" s="251"/>
    </row>
    <row r="48" spans="1:6" s="252" customFormat="1" ht="18" customHeight="1" x14ac:dyDescent="0.2">
      <c r="A48" s="253"/>
      <c r="B48" s="239"/>
    </row>
    <row r="49" spans="1:5" s="252" customFormat="1" x14ac:dyDescent="0.2">
      <c r="A49" s="248" t="s">
        <v>256</v>
      </c>
      <c r="B49" s="249" t="s">
        <v>257</v>
      </c>
      <c r="C49" s="421" t="s">
        <v>9</v>
      </c>
      <c r="D49" s="421" t="s">
        <v>10</v>
      </c>
      <c r="E49" s="421" t="s">
        <v>11</v>
      </c>
    </row>
    <row r="50" spans="1:5" s="252" customFormat="1" ht="33" x14ac:dyDescent="0.2">
      <c r="A50" s="31" t="s">
        <v>12</v>
      </c>
      <c r="B50" s="271" t="s">
        <v>267</v>
      </c>
      <c r="C50" s="272"/>
      <c r="D50" s="272"/>
      <c r="E50" s="272"/>
    </row>
    <row r="51" spans="1:5" s="252" customFormat="1" x14ac:dyDescent="0.2">
      <c r="A51" s="270"/>
      <c r="B51" s="271" t="s">
        <v>268</v>
      </c>
      <c r="C51" s="272">
        <v>45.5</v>
      </c>
      <c r="D51" s="272"/>
      <c r="E51" s="272">
        <f>C51*D51</f>
        <v>0</v>
      </c>
    </row>
    <row r="52" spans="1:5" s="252" customFormat="1" x14ac:dyDescent="0.2">
      <c r="A52" s="31" t="s">
        <v>14</v>
      </c>
      <c r="B52" s="271" t="s">
        <v>269</v>
      </c>
      <c r="C52" s="272"/>
      <c r="D52" s="272"/>
      <c r="E52" s="272"/>
    </row>
    <row r="53" spans="1:5" s="252" customFormat="1" x14ac:dyDescent="0.2">
      <c r="A53" s="270"/>
      <c r="B53" s="271" t="s">
        <v>17</v>
      </c>
      <c r="C53" s="272">
        <v>3</v>
      </c>
      <c r="D53" s="272"/>
      <c r="E53" s="272">
        <f>C53*D53</f>
        <v>0</v>
      </c>
    </row>
    <row r="54" spans="1:5" s="252" customFormat="1" ht="33" x14ac:dyDescent="0.2">
      <c r="A54" s="31" t="s">
        <v>15</v>
      </c>
      <c r="B54" s="271" t="s">
        <v>270</v>
      </c>
      <c r="C54" s="272"/>
      <c r="D54" s="272"/>
      <c r="E54" s="272"/>
    </row>
    <row r="55" spans="1:5" s="252" customFormat="1" x14ac:dyDescent="0.2">
      <c r="A55" s="270"/>
      <c r="B55" s="271" t="s">
        <v>17</v>
      </c>
      <c r="C55" s="272">
        <v>3</v>
      </c>
      <c r="D55" s="272"/>
      <c r="E55" s="272">
        <f>C55*D55</f>
        <v>0</v>
      </c>
    </row>
    <row r="56" spans="1:5" s="252" customFormat="1" ht="54.75" customHeight="1" x14ac:dyDescent="0.3">
      <c r="A56" s="31" t="s">
        <v>16</v>
      </c>
      <c r="B56" s="271" t="s">
        <v>271</v>
      </c>
      <c r="C56" s="274"/>
      <c r="D56" s="274"/>
      <c r="E56" s="274"/>
    </row>
    <row r="57" spans="1:5" s="252" customFormat="1" x14ac:dyDescent="0.3">
      <c r="A57" s="273"/>
      <c r="B57" s="273" t="s">
        <v>17</v>
      </c>
      <c r="C57" s="274">
        <v>1</v>
      </c>
      <c r="D57" s="274"/>
      <c r="E57" s="274">
        <f>C57*D57</f>
        <v>0</v>
      </c>
    </row>
    <row r="58" spans="1:5" s="252" customFormat="1" ht="49.5" x14ac:dyDescent="0.3">
      <c r="A58" s="31" t="s">
        <v>18</v>
      </c>
      <c r="B58" s="271" t="s">
        <v>272</v>
      </c>
      <c r="C58" s="274"/>
      <c r="D58" s="274"/>
      <c r="E58" s="274"/>
    </row>
    <row r="59" spans="1:5" s="252" customFormat="1" x14ac:dyDescent="0.2">
      <c r="A59" s="273"/>
      <c r="B59" s="271" t="s">
        <v>268</v>
      </c>
      <c r="C59" s="272">
        <v>40.5</v>
      </c>
      <c r="D59" s="272"/>
      <c r="E59" s="272">
        <f>C59*D59</f>
        <v>0</v>
      </c>
    </row>
    <row r="60" spans="1:5" s="252" customFormat="1" ht="6.75" customHeight="1" x14ac:dyDescent="0.2">
      <c r="B60" s="253"/>
      <c r="C60" s="240"/>
      <c r="D60" s="240"/>
      <c r="E60" s="240"/>
    </row>
    <row r="61" spans="1:5" s="252" customFormat="1" x14ac:dyDescent="0.2">
      <c r="A61" s="248"/>
      <c r="B61" s="275" t="s">
        <v>273</v>
      </c>
      <c r="C61" s="276"/>
      <c r="D61" s="277"/>
      <c r="E61" s="277">
        <f>SUM(E50:E60)</f>
        <v>0</v>
      </c>
    </row>
    <row r="62" spans="1:5" s="252" customFormat="1" ht="20.25" customHeight="1" x14ac:dyDescent="0.2">
      <c r="A62" s="248"/>
      <c r="B62" s="249"/>
      <c r="C62" s="254"/>
      <c r="D62" s="255"/>
      <c r="E62" s="255"/>
    </row>
    <row r="63" spans="1:5" s="252" customFormat="1" x14ac:dyDescent="0.2">
      <c r="A63" s="248" t="s">
        <v>258</v>
      </c>
      <c r="B63" s="249" t="s">
        <v>259</v>
      </c>
      <c r="C63" s="421" t="s">
        <v>9</v>
      </c>
      <c r="D63" s="421" t="s">
        <v>10</v>
      </c>
      <c r="E63" s="421" t="s">
        <v>11</v>
      </c>
    </row>
    <row r="64" spans="1:5" s="252" customFormat="1" ht="50.25" customHeight="1" x14ac:dyDescent="0.3">
      <c r="A64" s="31" t="s">
        <v>59</v>
      </c>
      <c r="B64" s="278" t="s">
        <v>274</v>
      </c>
      <c r="C64" s="279"/>
      <c r="D64" s="279"/>
      <c r="E64" s="279"/>
    </row>
    <row r="65" spans="1:5" s="252" customFormat="1" ht="18" x14ac:dyDescent="0.3">
      <c r="A65" s="271"/>
      <c r="B65" s="280" t="s">
        <v>275</v>
      </c>
      <c r="C65" s="279">
        <v>323</v>
      </c>
      <c r="D65" s="279"/>
      <c r="E65" s="279"/>
    </row>
    <row r="66" spans="1:5" s="252" customFormat="1" x14ac:dyDescent="0.3">
      <c r="A66" s="271"/>
      <c r="B66" s="280" t="s">
        <v>276</v>
      </c>
      <c r="C66" s="279"/>
      <c r="D66" s="279"/>
      <c r="E66" s="279"/>
    </row>
    <row r="67" spans="1:5" s="252" customFormat="1" ht="18" x14ac:dyDescent="0.3">
      <c r="A67" s="271"/>
      <c r="B67" s="278" t="s">
        <v>277</v>
      </c>
      <c r="C67" s="279">
        <f>C65*0.9</f>
        <v>290.7</v>
      </c>
      <c r="D67" s="279"/>
      <c r="E67" s="279">
        <f>D67*C67</f>
        <v>0</v>
      </c>
    </row>
    <row r="68" spans="1:5" s="252" customFormat="1" x14ac:dyDescent="0.3">
      <c r="A68" s="271"/>
      <c r="B68" s="280" t="s">
        <v>278</v>
      </c>
      <c r="C68" s="279"/>
      <c r="D68" s="279"/>
      <c r="E68" s="279"/>
    </row>
    <row r="69" spans="1:5" s="252" customFormat="1" ht="18" x14ac:dyDescent="0.3">
      <c r="A69" s="271"/>
      <c r="B69" s="278" t="s">
        <v>277</v>
      </c>
      <c r="C69" s="279">
        <f>C65*0.1</f>
        <v>32.300000000000004</v>
      </c>
      <c r="D69" s="279"/>
      <c r="E69" s="279">
        <f>D69*C69</f>
        <v>0</v>
      </c>
    </row>
    <row r="70" spans="1:5" s="252" customFormat="1" ht="49.5" x14ac:dyDescent="0.3">
      <c r="A70" s="31" t="s">
        <v>60</v>
      </c>
      <c r="B70" s="278" t="s">
        <v>279</v>
      </c>
      <c r="C70" s="279"/>
      <c r="D70" s="279"/>
      <c r="E70" s="279"/>
    </row>
    <row r="71" spans="1:5" s="252" customFormat="1" ht="18" x14ac:dyDescent="0.3">
      <c r="A71" s="271"/>
      <c r="B71" s="280" t="s">
        <v>275</v>
      </c>
      <c r="C71" s="279">
        <v>5</v>
      </c>
      <c r="D71" s="279"/>
      <c r="E71" s="279"/>
    </row>
    <row r="72" spans="1:5" s="252" customFormat="1" x14ac:dyDescent="0.3">
      <c r="A72" s="271"/>
      <c r="B72" s="280" t="s">
        <v>280</v>
      </c>
      <c r="C72" s="279"/>
      <c r="D72" s="279"/>
      <c r="E72" s="279"/>
    </row>
    <row r="73" spans="1:5" s="252" customFormat="1" ht="18" x14ac:dyDescent="0.3">
      <c r="A73" s="271"/>
      <c r="B73" s="278" t="s">
        <v>277</v>
      </c>
      <c r="C73" s="279">
        <f>C71*0.9</f>
        <v>4.5</v>
      </c>
      <c r="D73" s="279"/>
      <c r="E73" s="279">
        <f>D73*C73</f>
        <v>0</v>
      </c>
    </row>
    <row r="74" spans="1:5" s="252" customFormat="1" x14ac:dyDescent="0.3">
      <c r="A74" s="271"/>
      <c r="B74" s="280" t="s">
        <v>281</v>
      </c>
      <c r="C74" s="279"/>
      <c r="D74" s="279"/>
      <c r="E74" s="279"/>
    </row>
    <row r="75" spans="1:5" s="252" customFormat="1" ht="18" x14ac:dyDescent="0.3">
      <c r="A75" s="271"/>
      <c r="B75" s="278" t="s">
        <v>277</v>
      </c>
      <c r="C75" s="279">
        <f>C71*0.1</f>
        <v>0.5</v>
      </c>
      <c r="D75" s="279"/>
      <c r="E75" s="279">
        <f>D75*C75</f>
        <v>0</v>
      </c>
    </row>
    <row r="76" spans="1:5" s="252" customFormat="1" ht="99" x14ac:dyDescent="0.3">
      <c r="A76" s="31" t="s">
        <v>61</v>
      </c>
      <c r="B76" s="278" t="s">
        <v>282</v>
      </c>
      <c r="C76" s="279"/>
      <c r="D76" s="279"/>
      <c r="E76" s="279"/>
    </row>
    <row r="77" spans="1:5" s="252" customFormat="1" x14ac:dyDescent="0.2">
      <c r="A77" s="271"/>
      <c r="B77" s="281" t="s">
        <v>20</v>
      </c>
      <c r="C77" s="282">
        <v>20</v>
      </c>
      <c r="D77" s="272"/>
      <c r="E77" s="283">
        <f>C77*D77</f>
        <v>0</v>
      </c>
    </row>
    <row r="78" spans="1:5" s="252" customFormat="1" ht="33" x14ac:dyDescent="0.2">
      <c r="A78" s="31" t="s">
        <v>62</v>
      </c>
      <c r="B78" s="281" t="s">
        <v>283</v>
      </c>
      <c r="C78" s="282"/>
      <c r="D78" s="283"/>
      <c r="E78" s="283"/>
    </row>
    <row r="79" spans="1:5" s="252" customFormat="1" x14ac:dyDescent="0.2">
      <c r="A79" s="284"/>
      <c r="B79" s="281" t="s">
        <v>20</v>
      </c>
      <c r="C79" s="282">
        <f>C51*1.3</f>
        <v>59.15</v>
      </c>
      <c r="D79" s="272"/>
      <c r="E79" s="283">
        <f>C79*D79</f>
        <v>0</v>
      </c>
    </row>
    <row r="80" spans="1:5" s="252" customFormat="1" ht="33" x14ac:dyDescent="0.2">
      <c r="A80" s="31" t="s">
        <v>103</v>
      </c>
      <c r="B80" s="285" t="s">
        <v>284</v>
      </c>
      <c r="C80" s="272"/>
      <c r="D80" s="272"/>
      <c r="E80" s="272"/>
    </row>
    <row r="81" spans="1:6" s="252" customFormat="1" x14ac:dyDescent="0.2">
      <c r="A81" s="270"/>
      <c r="B81" s="271" t="s">
        <v>42</v>
      </c>
      <c r="C81" s="272">
        <v>40</v>
      </c>
      <c r="D81" s="272"/>
      <c r="E81" s="272">
        <f>C81*D81</f>
        <v>0</v>
      </c>
    </row>
    <row r="82" spans="1:6" s="252" customFormat="1" ht="82.5" x14ac:dyDescent="0.2">
      <c r="A82" s="31" t="s">
        <v>101</v>
      </c>
      <c r="B82" s="285" t="s">
        <v>285</v>
      </c>
      <c r="C82" s="287"/>
      <c r="D82" s="288"/>
      <c r="E82" s="288"/>
    </row>
    <row r="83" spans="1:6" s="252" customFormat="1" ht="18" x14ac:dyDescent="0.2">
      <c r="A83" s="286"/>
      <c r="B83" s="285" t="s">
        <v>286</v>
      </c>
      <c r="C83" s="287">
        <f>0.26*C51</f>
        <v>11.83</v>
      </c>
      <c r="D83" s="288"/>
      <c r="E83" s="288">
        <f>C83*D83</f>
        <v>0</v>
      </c>
    </row>
    <row r="84" spans="1:6" s="252" customFormat="1" ht="69.75" customHeight="1" x14ac:dyDescent="0.2">
      <c r="A84" s="31" t="s">
        <v>104</v>
      </c>
      <c r="B84" s="285" t="s">
        <v>287</v>
      </c>
      <c r="C84" s="287"/>
      <c r="D84" s="288"/>
      <c r="E84" s="288"/>
    </row>
    <row r="85" spans="1:6" s="252" customFormat="1" ht="18" x14ac:dyDescent="0.2">
      <c r="A85" s="286"/>
      <c r="B85" s="285" t="s">
        <v>277</v>
      </c>
      <c r="C85" s="287">
        <f>0.65*C51</f>
        <v>29.574999999999999</v>
      </c>
      <c r="D85" s="288"/>
      <c r="E85" s="288">
        <f>C85*D85</f>
        <v>0</v>
      </c>
    </row>
    <row r="86" spans="1:6" s="252" customFormat="1" ht="35.25" customHeight="1" x14ac:dyDescent="0.3">
      <c r="A86" s="31" t="s">
        <v>105</v>
      </c>
      <c r="B86" s="285" t="s">
        <v>288</v>
      </c>
      <c r="C86" s="289"/>
      <c r="D86" s="289"/>
      <c r="E86" s="289"/>
      <c r="F86" s="252" t="s">
        <v>289</v>
      </c>
    </row>
    <row r="87" spans="1:6" s="252" customFormat="1" ht="18" x14ac:dyDescent="0.3">
      <c r="A87" s="286"/>
      <c r="B87" s="286" t="s">
        <v>290</v>
      </c>
      <c r="C87" s="289">
        <f>C65+C71-C83-C85-3*0.3-450*0.16</f>
        <v>213.69500000000005</v>
      </c>
      <c r="D87" s="289"/>
      <c r="E87" s="289"/>
    </row>
    <row r="88" spans="1:6" s="252" customFormat="1" x14ac:dyDescent="0.3">
      <c r="A88" s="286"/>
      <c r="B88" s="285" t="s">
        <v>291</v>
      </c>
      <c r="C88" s="289"/>
      <c r="D88" s="289"/>
      <c r="E88" s="289"/>
    </row>
    <row r="89" spans="1:6" s="252" customFormat="1" ht="18" x14ac:dyDescent="0.3">
      <c r="A89" s="286"/>
      <c r="B89" s="285" t="s">
        <v>277</v>
      </c>
      <c r="C89" s="289">
        <f>C87*0.99</f>
        <v>211.55805000000004</v>
      </c>
      <c r="D89" s="289"/>
      <c r="E89" s="289">
        <f>C89*D89</f>
        <v>0</v>
      </c>
    </row>
    <row r="90" spans="1:6" s="252" customFormat="1" x14ac:dyDescent="0.3">
      <c r="A90" s="286"/>
      <c r="B90" s="285" t="s">
        <v>292</v>
      </c>
      <c r="C90" s="289"/>
      <c r="D90" s="289"/>
      <c r="E90" s="289"/>
    </row>
    <row r="91" spans="1:6" s="252" customFormat="1" ht="18" x14ac:dyDescent="0.3">
      <c r="A91" s="286"/>
      <c r="B91" s="285" t="s">
        <v>277</v>
      </c>
      <c r="C91" s="289">
        <f>C87*0.01</f>
        <v>2.1369500000000006</v>
      </c>
      <c r="D91" s="289"/>
      <c r="E91" s="289">
        <f>C91*D91</f>
        <v>0</v>
      </c>
    </row>
    <row r="92" spans="1:6" s="252" customFormat="1" ht="49.5" x14ac:dyDescent="0.3">
      <c r="A92" s="31" t="s">
        <v>106</v>
      </c>
      <c r="B92" s="285" t="s">
        <v>293</v>
      </c>
      <c r="C92" s="289"/>
      <c r="D92" s="289"/>
      <c r="E92" s="289"/>
      <c r="F92" s="252" t="s">
        <v>294</v>
      </c>
    </row>
    <row r="93" spans="1:6" s="252" customFormat="1" ht="18" x14ac:dyDescent="0.3">
      <c r="A93" s="286"/>
      <c r="B93" s="285" t="s">
        <v>277</v>
      </c>
      <c r="C93" s="289">
        <f>(C65+C71)*1.22</f>
        <v>400.15999999999997</v>
      </c>
      <c r="D93" s="289"/>
      <c r="E93" s="289">
        <f>C93*D93</f>
        <v>0</v>
      </c>
    </row>
    <row r="94" spans="1:6" s="252" customFormat="1" ht="66" x14ac:dyDescent="0.3">
      <c r="A94" s="31" t="s">
        <v>63</v>
      </c>
      <c r="B94" s="285" t="s">
        <v>295</v>
      </c>
      <c r="C94" s="289"/>
      <c r="D94" s="289"/>
      <c r="E94" s="289"/>
    </row>
    <row r="95" spans="1:6" s="252" customFormat="1" ht="33" x14ac:dyDescent="0.3">
      <c r="A95" s="286"/>
      <c r="B95" s="285" t="s">
        <v>277</v>
      </c>
      <c r="C95" s="289">
        <f>C51*3.2*0.3</f>
        <v>43.68</v>
      </c>
      <c r="D95" s="289"/>
      <c r="E95" s="289">
        <f>C95*D95</f>
        <v>0</v>
      </c>
      <c r="F95" s="252" t="s">
        <v>296</v>
      </c>
    </row>
    <row r="96" spans="1:6" s="252" customFormat="1" ht="8.25" customHeight="1" x14ac:dyDescent="0.3">
      <c r="A96" s="395"/>
      <c r="B96" s="396"/>
      <c r="C96" s="397"/>
      <c r="D96" s="397"/>
      <c r="E96" s="397"/>
    </row>
    <row r="97" spans="1:5" s="252" customFormat="1" x14ac:dyDescent="0.2">
      <c r="A97" s="294"/>
      <c r="B97" s="275" t="s">
        <v>297</v>
      </c>
      <c r="C97" s="276"/>
      <c r="D97" s="277"/>
      <c r="E97" s="277">
        <f>SUM(E64:E95)</f>
        <v>0</v>
      </c>
    </row>
    <row r="98" spans="1:5" s="252" customFormat="1" ht="20.25" customHeight="1" x14ac:dyDescent="0.2">
      <c r="A98" s="294"/>
      <c r="B98" s="275"/>
      <c r="C98" s="276"/>
      <c r="D98" s="277"/>
      <c r="E98" s="277"/>
    </row>
    <row r="99" spans="1:5" s="252" customFormat="1" x14ac:dyDescent="0.2">
      <c r="A99" s="295" t="s">
        <v>260</v>
      </c>
      <c r="B99" s="296" t="s">
        <v>261</v>
      </c>
      <c r="C99" s="421" t="s">
        <v>9</v>
      </c>
      <c r="D99" s="421" t="s">
        <v>10</v>
      </c>
      <c r="E99" s="421" t="s">
        <v>11</v>
      </c>
    </row>
    <row r="100" spans="1:5" s="252" customFormat="1" ht="52.5" customHeight="1" x14ac:dyDescent="0.2">
      <c r="A100" s="31" t="s">
        <v>223</v>
      </c>
      <c r="B100" s="281" t="s">
        <v>298</v>
      </c>
      <c r="C100" s="290"/>
      <c r="D100" s="291"/>
      <c r="E100" s="283"/>
    </row>
    <row r="101" spans="1:5" s="252" customFormat="1" x14ac:dyDescent="0.2">
      <c r="A101" s="271"/>
      <c r="B101" s="281" t="s">
        <v>299</v>
      </c>
      <c r="C101" s="290">
        <v>3</v>
      </c>
      <c r="D101" s="283"/>
      <c r="E101" s="283">
        <f>C101*D101</f>
        <v>0</v>
      </c>
    </row>
    <row r="102" spans="1:5" s="252" customFormat="1" ht="33" x14ac:dyDescent="0.2">
      <c r="A102" s="31" t="s">
        <v>224</v>
      </c>
      <c r="B102" s="281" t="s">
        <v>300</v>
      </c>
      <c r="C102" s="290"/>
      <c r="D102" s="283"/>
      <c r="E102" s="283"/>
    </row>
    <row r="103" spans="1:5" s="252" customFormat="1" x14ac:dyDescent="0.2">
      <c r="A103" s="271"/>
      <c r="B103" s="281" t="s">
        <v>17</v>
      </c>
      <c r="C103" s="290">
        <v>2</v>
      </c>
      <c r="D103" s="283"/>
      <c r="E103" s="283">
        <f>C103*D103</f>
        <v>0</v>
      </c>
    </row>
    <row r="104" spans="1:5" s="252" customFormat="1" ht="9" customHeight="1" x14ac:dyDescent="0.2">
      <c r="A104" s="294"/>
      <c r="B104" s="300"/>
      <c r="C104" s="394"/>
      <c r="D104" s="299"/>
      <c r="E104" s="299"/>
    </row>
    <row r="105" spans="1:5" s="252" customFormat="1" x14ac:dyDescent="0.2">
      <c r="A105" s="294"/>
      <c r="B105" s="275" t="s">
        <v>301</v>
      </c>
      <c r="C105" s="276"/>
      <c r="D105" s="277"/>
      <c r="E105" s="277">
        <f>SUM(E100:E103)</f>
        <v>0</v>
      </c>
    </row>
    <row r="106" spans="1:5" s="252" customFormat="1" x14ac:dyDescent="0.2">
      <c r="A106" s="294"/>
      <c r="B106" s="275"/>
      <c r="C106" s="276"/>
      <c r="D106" s="277"/>
      <c r="E106" s="277"/>
    </row>
    <row r="107" spans="1:5" s="256" customFormat="1" x14ac:dyDescent="0.2">
      <c r="A107" s="297" t="s">
        <v>262</v>
      </c>
      <c r="B107" s="275" t="s">
        <v>263</v>
      </c>
      <c r="C107" s="421" t="s">
        <v>9</v>
      </c>
      <c r="D107" s="421" t="s">
        <v>10</v>
      </c>
      <c r="E107" s="421" t="s">
        <v>11</v>
      </c>
    </row>
    <row r="108" spans="1:5" s="256" customFormat="1" ht="33" x14ac:dyDescent="0.2">
      <c r="A108" s="31" t="s">
        <v>364</v>
      </c>
      <c r="B108" s="281" t="s">
        <v>302</v>
      </c>
      <c r="C108" s="282"/>
      <c r="D108" s="283"/>
      <c r="E108" s="283"/>
    </row>
    <row r="109" spans="1:5" s="256" customFormat="1" x14ac:dyDescent="0.2">
      <c r="A109" s="281"/>
      <c r="B109" s="281" t="s">
        <v>303</v>
      </c>
      <c r="C109" s="282"/>
      <c r="D109" s="283"/>
      <c r="E109" s="283"/>
    </row>
    <row r="110" spans="1:5" s="256" customFormat="1" x14ac:dyDescent="0.2">
      <c r="A110" s="281"/>
      <c r="B110" s="281" t="s">
        <v>17</v>
      </c>
      <c r="C110" s="282">
        <v>2</v>
      </c>
      <c r="D110" s="283"/>
      <c r="E110" s="283">
        <f>C110*D110</f>
        <v>0</v>
      </c>
    </row>
    <row r="111" spans="1:5" s="256" customFormat="1" x14ac:dyDescent="0.2">
      <c r="A111" s="281"/>
      <c r="B111" s="281" t="s">
        <v>304</v>
      </c>
      <c r="C111" s="282"/>
      <c r="D111" s="283"/>
      <c r="E111" s="283"/>
    </row>
    <row r="112" spans="1:5" s="256" customFormat="1" x14ac:dyDescent="0.2">
      <c r="A112" s="281"/>
      <c r="B112" s="281" t="s">
        <v>17</v>
      </c>
      <c r="C112" s="282">
        <v>3</v>
      </c>
      <c r="D112" s="283"/>
      <c r="E112" s="283">
        <f>C112*D112</f>
        <v>0</v>
      </c>
    </row>
    <row r="113" spans="1:5" s="256" customFormat="1" ht="66" x14ac:dyDescent="0.2">
      <c r="A113" s="31" t="s">
        <v>365</v>
      </c>
      <c r="B113" s="281" t="s">
        <v>305</v>
      </c>
      <c r="C113" s="282"/>
      <c r="D113" s="283"/>
      <c r="E113" s="283"/>
    </row>
    <row r="114" spans="1:5" s="256" customFormat="1" x14ac:dyDescent="0.2">
      <c r="A114" s="281"/>
      <c r="B114" s="281" t="s">
        <v>306</v>
      </c>
      <c r="C114" s="282"/>
      <c r="D114" s="283"/>
      <c r="E114" s="283"/>
    </row>
    <row r="115" spans="1:5" s="256" customFormat="1" x14ac:dyDescent="0.2">
      <c r="A115" s="281"/>
      <c r="B115" s="281" t="s">
        <v>13</v>
      </c>
      <c r="C115" s="282">
        <v>45.5</v>
      </c>
      <c r="D115" s="283"/>
      <c r="E115" s="283">
        <f>C115*D115</f>
        <v>0</v>
      </c>
    </row>
    <row r="116" spans="1:5" s="256" customFormat="1" ht="66" x14ac:dyDescent="0.2">
      <c r="A116" s="31" t="s">
        <v>366</v>
      </c>
      <c r="B116" s="281" t="s">
        <v>307</v>
      </c>
      <c r="C116" s="282"/>
      <c r="D116" s="283"/>
      <c r="E116" s="283"/>
    </row>
    <row r="117" spans="1:5" s="256" customFormat="1" x14ac:dyDescent="0.2">
      <c r="A117" s="271"/>
      <c r="B117" s="281" t="s">
        <v>308</v>
      </c>
      <c r="C117" s="282"/>
      <c r="D117" s="283"/>
      <c r="E117" s="283"/>
    </row>
    <row r="118" spans="1:5" s="256" customFormat="1" x14ac:dyDescent="0.2">
      <c r="A118" s="271"/>
      <c r="B118" s="281" t="s">
        <v>309</v>
      </c>
      <c r="C118" s="282"/>
      <c r="D118" s="283"/>
      <c r="E118" s="283"/>
    </row>
    <row r="119" spans="1:5" s="256" customFormat="1" x14ac:dyDescent="0.2">
      <c r="A119" s="271"/>
      <c r="B119" s="281" t="s">
        <v>13</v>
      </c>
      <c r="C119" s="282">
        <v>20</v>
      </c>
      <c r="D119" s="283"/>
      <c r="E119" s="283">
        <f>C119*D119</f>
        <v>0</v>
      </c>
    </row>
    <row r="120" spans="1:5" s="256" customFormat="1" ht="66" x14ac:dyDescent="0.2">
      <c r="A120" s="31" t="s">
        <v>367</v>
      </c>
      <c r="B120" s="281" t="s">
        <v>310</v>
      </c>
      <c r="C120" s="282"/>
      <c r="D120" s="283"/>
      <c r="E120" s="283"/>
    </row>
    <row r="121" spans="1:5" s="256" customFormat="1" x14ac:dyDescent="0.2">
      <c r="A121" s="271"/>
      <c r="B121" s="281" t="s">
        <v>311</v>
      </c>
      <c r="C121" s="282"/>
      <c r="D121" s="283"/>
      <c r="E121" s="283"/>
    </row>
    <row r="122" spans="1:5" s="256" customFormat="1" x14ac:dyDescent="0.2">
      <c r="A122" s="271"/>
      <c r="B122" s="281" t="s">
        <v>17</v>
      </c>
      <c r="C122" s="282">
        <v>3</v>
      </c>
      <c r="D122" s="283"/>
      <c r="E122" s="283">
        <f>C122*D122</f>
        <v>0</v>
      </c>
    </row>
    <row r="123" spans="1:5" s="256" customFormat="1" ht="33" x14ac:dyDescent="0.2">
      <c r="A123" s="31" t="s">
        <v>368</v>
      </c>
      <c r="B123" s="281" t="s">
        <v>312</v>
      </c>
      <c r="C123" s="282"/>
      <c r="D123" s="283"/>
      <c r="E123" s="283"/>
    </row>
    <row r="124" spans="1:5" s="256" customFormat="1" x14ac:dyDescent="0.2">
      <c r="A124" s="271"/>
      <c r="B124" s="281" t="s">
        <v>313</v>
      </c>
      <c r="C124" s="282"/>
      <c r="D124" s="283"/>
      <c r="E124" s="283"/>
    </row>
    <row r="125" spans="1:5" s="256" customFormat="1" x14ac:dyDescent="0.2">
      <c r="A125" s="271"/>
      <c r="B125" s="281" t="s">
        <v>17</v>
      </c>
      <c r="C125" s="282">
        <v>6</v>
      </c>
      <c r="D125" s="283"/>
      <c r="E125" s="283">
        <f>C125*D125</f>
        <v>0</v>
      </c>
    </row>
    <row r="126" spans="1:5" s="256" customFormat="1" ht="49.5" x14ac:dyDescent="0.2">
      <c r="A126" s="31" t="s">
        <v>369</v>
      </c>
      <c r="B126" s="281" t="s">
        <v>314</v>
      </c>
      <c r="C126" s="282"/>
      <c r="D126" s="283"/>
      <c r="E126" s="283"/>
    </row>
    <row r="127" spans="1:5" s="256" customFormat="1" x14ac:dyDescent="0.2">
      <c r="A127" s="271"/>
      <c r="B127" s="281" t="s">
        <v>315</v>
      </c>
      <c r="C127" s="282"/>
      <c r="D127" s="283"/>
      <c r="E127" s="283"/>
    </row>
    <row r="128" spans="1:5" s="256" customFormat="1" x14ac:dyDescent="0.2">
      <c r="A128" s="271"/>
      <c r="B128" s="281" t="s">
        <v>316</v>
      </c>
      <c r="C128" s="282"/>
      <c r="D128" s="283"/>
      <c r="E128" s="283"/>
    </row>
    <row r="129" spans="1:5" s="256" customFormat="1" x14ac:dyDescent="0.2">
      <c r="A129" s="271"/>
      <c r="B129" s="281" t="s">
        <v>159</v>
      </c>
      <c r="C129" s="282">
        <v>2</v>
      </c>
      <c r="D129" s="283"/>
      <c r="E129" s="283">
        <f>C129*D129</f>
        <v>0</v>
      </c>
    </row>
    <row r="130" spans="1:5" s="256" customFormat="1" x14ac:dyDescent="0.2">
      <c r="A130" s="271"/>
      <c r="B130" s="281" t="s">
        <v>317</v>
      </c>
      <c r="C130" s="282"/>
      <c r="D130" s="283"/>
      <c r="E130" s="283"/>
    </row>
    <row r="131" spans="1:5" s="256" customFormat="1" x14ac:dyDescent="0.2">
      <c r="A131" s="271"/>
      <c r="B131" s="281" t="s">
        <v>159</v>
      </c>
      <c r="C131" s="282">
        <v>3</v>
      </c>
      <c r="D131" s="283"/>
      <c r="E131" s="283">
        <f>C131*D131</f>
        <v>0</v>
      </c>
    </row>
    <row r="132" spans="1:5" s="256" customFormat="1" ht="82.5" customHeight="1" x14ac:dyDescent="0.2">
      <c r="A132" s="31" t="s">
        <v>370</v>
      </c>
      <c r="B132" s="281" t="s">
        <v>346</v>
      </c>
      <c r="C132" s="282"/>
      <c r="D132" s="283"/>
      <c r="E132" s="283"/>
    </row>
    <row r="133" spans="1:5" s="256" customFormat="1" x14ac:dyDescent="0.2">
      <c r="A133" s="271"/>
      <c r="B133" s="281" t="s">
        <v>318</v>
      </c>
      <c r="C133" s="282"/>
      <c r="D133" s="283"/>
      <c r="E133" s="283"/>
    </row>
    <row r="134" spans="1:5" s="256" customFormat="1" x14ac:dyDescent="0.2">
      <c r="A134" s="271"/>
      <c r="B134" s="281" t="s">
        <v>17</v>
      </c>
      <c r="C134" s="282">
        <v>3</v>
      </c>
      <c r="D134" s="283"/>
      <c r="E134" s="283">
        <f>C134*D134</f>
        <v>0</v>
      </c>
    </row>
    <row r="135" spans="1:5" s="256" customFormat="1" ht="132" x14ac:dyDescent="0.2">
      <c r="A135" s="31" t="s">
        <v>371</v>
      </c>
      <c r="B135" s="281" t="s">
        <v>345</v>
      </c>
      <c r="C135" s="292"/>
      <c r="D135" s="293"/>
      <c r="E135" s="293"/>
    </row>
    <row r="136" spans="1:5" s="256" customFormat="1" x14ac:dyDescent="0.2">
      <c r="A136" s="271"/>
      <c r="B136" s="281" t="s">
        <v>17</v>
      </c>
      <c r="C136" s="282">
        <v>3</v>
      </c>
      <c r="D136" s="283"/>
      <c r="E136" s="283">
        <f>C136*D136</f>
        <v>0</v>
      </c>
    </row>
    <row r="137" spans="1:5" s="256" customFormat="1" ht="132" x14ac:dyDescent="0.2">
      <c r="A137" s="31" t="s">
        <v>372</v>
      </c>
      <c r="B137" s="302" t="s">
        <v>354</v>
      </c>
      <c r="C137" s="282"/>
      <c r="D137" s="283"/>
      <c r="E137" s="283"/>
    </row>
    <row r="138" spans="1:5" s="256" customFormat="1" x14ac:dyDescent="0.2">
      <c r="A138" s="271"/>
      <c r="B138" s="281" t="s">
        <v>42</v>
      </c>
      <c r="C138" s="282">
        <v>200</v>
      </c>
      <c r="D138" s="283"/>
      <c r="E138" s="283">
        <f>C138*D138</f>
        <v>0</v>
      </c>
    </row>
    <row r="139" spans="1:5" s="256" customFormat="1" ht="7.5" customHeight="1" x14ac:dyDescent="0.2">
      <c r="A139" s="294"/>
      <c r="B139" s="300"/>
      <c r="C139" s="298"/>
      <c r="D139" s="299"/>
      <c r="E139" s="299"/>
    </row>
    <row r="140" spans="1:5" s="252" customFormat="1" x14ac:dyDescent="0.2">
      <c r="A140" s="297"/>
      <c r="B140" s="275" t="s">
        <v>319</v>
      </c>
      <c r="C140" s="276"/>
      <c r="D140" s="277"/>
      <c r="E140" s="257">
        <f>SUM(E108:E138)</f>
        <v>0</v>
      </c>
    </row>
    <row r="141" spans="1:5" s="252" customFormat="1" ht="18" customHeight="1" x14ac:dyDescent="0.2">
      <c r="A141" s="248"/>
      <c r="B141" s="249"/>
      <c r="C141" s="254"/>
      <c r="D141" s="255"/>
      <c r="E141" s="257"/>
    </row>
    <row r="142" spans="1:5" s="256" customFormat="1" x14ac:dyDescent="0.2">
      <c r="A142" s="248" t="s">
        <v>264</v>
      </c>
      <c r="B142" s="248" t="s">
        <v>265</v>
      </c>
      <c r="C142" s="421" t="s">
        <v>9</v>
      </c>
      <c r="D142" s="421" t="s">
        <v>10</v>
      </c>
      <c r="E142" s="421" t="s">
        <v>11</v>
      </c>
    </row>
    <row r="143" spans="1:5" s="256" customFormat="1" ht="33" x14ac:dyDescent="0.2">
      <c r="A143" s="31" t="s">
        <v>373</v>
      </c>
      <c r="B143" s="281" t="s">
        <v>321</v>
      </c>
      <c r="C143" s="282"/>
      <c r="D143" s="283"/>
      <c r="E143" s="283"/>
    </row>
    <row r="144" spans="1:5" s="256" customFormat="1" x14ac:dyDescent="0.3">
      <c r="A144" s="271"/>
      <c r="B144" s="301" t="s">
        <v>322</v>
      </c>
      <c r="C144" s="282">
        <v>45</v>
      </c>
      <c r="D144" s="283"/>
      <c r="E144" s="283">
        <f>C144*D144</f>
        <v>0</v>
      </c>
    </row>
    <row r="145" spans="1:5" s="256" customFormat="1" x14ac:dyDescent="0.3">
      <c r="A145" s="271"/>
      <c r="B145" s="301" t="s">
        <v>323</v>
      </c>
      <c r="C145" s="282">
        <v>20</v>
      </c>
      <c r="D145" s="283"/>
      <c r="E145" s="283">
        <f>C145*D145</f>
        <v>0</v>
      </c>
    </row>
    <row r="146" spans="1:5" s="256" customFormat="1" ht="33" x14ac:dyDescent="0.3">
      <c r="A146" s="31" t="s">
        <v>374</v>
      </c>
      <c r="B146" s="301" t="s">
        <v>324</v>
      </c>
      <c r="C146" s="282"/>
      <c r="D146" s="283"/>
      <c r="E146" s="283"/>
    </row>
    <row r="147" spans="1:5" s="256" customFormat="1" x14ac:dyDescent="0.3">
      <c r="A147" s="271"/>
      <c r="B147" s="301" t="s">
        <v>322</v>
      </c>
      <c r="C147" s="282">
        <v>45</v>
      </c>
      <c r="D147" s="283"/>
      <c r="E147" s="283">
        <f>C147*D147</f>
        <v>0</v>
      </c>
    </row>
    <row r="148" spans="1:5" s="256" customFormat="1" x14ac:dyDescent="0.3">
      <c r="A148" s="271"/>
      <c r="B148" s="301" t="s">
        <v>323</v>
      </c>
      <c r="C148" s="282">
        <v>20</v>
      </c>
      <c r="D148" s="283"/>
      <c r="E148" s="283">
        <f>C148*D148</f>
        <v>0</v>
      </c>
    </row>
    <row r="149" spans="1:5" s="256" customFormat="1" ht="49.5" x14ac:dyDescent="0.2">
      <c r="A149" s="31" t="s">
        <v>375</v>
      </c>
      <c r="B149" s="302" t="s">
        <v>325</v>
      </c>
      <c r="C149" s="282"/>
      <c r="D149" s="283"/>
      <c r="E149" s="283"/>
    </row>
    <row r="150" spans="1:5" s="256" customFormat="1" x14ac:dyDescent="0.3">
      <c r="A150" s="271"/>
      <c r="B150" s="301" t="s">
        <v>326</v>
      </c>
      <c r="C150" s="282"/>
      <c r="D150" s="283"/>
      <c r="E150" s="283"/>
    </row>
    <row r="151" spans="1:5" s="256" customFormat="1" x14ac:dyDescent="0.3">
      <c r="A151" s="271"/>
      <c r="B151" s="301" t="s">
        <v>17</v>
      </c>
      <c r="C151" s="282">
        <v>3</v>
      </c>
      <c r="D151" s="283"/>
      <c r="E151" s="283">
        <f>C151*D151</f>
        <v>0</v>
      </c>
    </row>
    <row r="152" spans="1:5" s="256" customFormat="1" ht="33" x14ac:dyDescent="0.2">
      <c r="A152" s="271"/>
      <c r="B152" s="271" t="s">
        <v>338</v>
      </c>
      <c r="C152" s="303"/>
      <c r="D152" s="272"/>
      <c r="E152" s="272"/>
    </row>
    <row r="153" spans="1:5" s="256" customFormat="1" x14ac:dyDescent="0.2">
      <c r="A153" s="271"/>
      <c r="B153" s="271" t="s">
        <v>268</v>
      </c>
      <c r="C153" s="303">
        <v>45</v>
      </c>
      <c r="D153" s="272"/>
      <c r="E153" s="272">
        <f>C153*D153</f>
        <v>0</v>
      </c>
    </row>
    <row r="154" spans="1:5" s="258" customFormat="1" ht="82.5" x14ac:dyDescent="0.2">
      <c r="A154" s="31" t="s">
        <v>376</v>
      </c>
      <c r="B154" s="271" t="s">
        <v>347</v>
      </c>
      <c r="C154" s="303"/>
      <c r="D154" s="272"/>
      <c r="E154" s="272"/>
    </row>
    <row r="155" spans="1:5" s="258" customFormat="1" x14ac:dyDescent="0.2">
      <c r="A155" s="270"/>
      <c r="B155" s="271" t="s">
        <v>268</v>
      </c>
      <c r="C155" s="303">
        <f>C51</f>
        <v>45.5</v>
      </c>
      <c r="D155" s="272"/>
      <c r="E155" s="272">
        <f>C155*D155</f>
        <v>0</v>
      </c>
    </row>
    <row r="156" spans="1:5" s="258" customFormat="1" ht="82.5" x14ac:dyDescent="0.3">
      <c r="A156" s="31" t="s">
        <v>377</v>
      </c>
      <c r="B156" s="304" t="s">
        <v>336</v>
      </c>
      <c r="C156" s="282"/>
      <c r="D156" s="283"/>
      <c r="E156" s="308">
        <f>0.1*(E140+E105+E97+E61)</f>
        <v>0</v>
      </c>
    </row>
    <row r="157" spans="1:5" s="258" customFormat="1" ht="8.25" customHeight="1" x14ac:dyDescent="0.2">
      <c r="A157" s="294"/>
      <c r="B157" s="305"/>
      <c r="C157" s="306"/>
      <c r="D157" s="307"/>
      <c r="E157" s="307"/>
    </row>
    <row r="158" spans="1:5" s="258" customFormat="1" ht="20.25" customHeight="1" x14ac:dyDescent="0.2">
      <c r="A158" s="253"/>
      <c r="B158" s="275" t="s">
        <v>327</v>
      </c>
      <c r="C158" s="276"/>
      <c r="D158" s="277"/>
      <c r="E158" s="277">
        <f>SUM(E143:E156)</f>
        <v>0</v>
      </c>
    </row>
    <row r="159" spans="1:5" s="258" customFormat="1" ht="20.25" customHeight="1" x14ac:dyDescent="0.2">
      <c r="A159" s="253"/>
      <c r="B159" s="275"/>
      <c r="C159" s="276"/>
      <c r="D159" s="277"/>
      <c r="E159" s="277"/>
    </row>
    <row r="161" spans="1:6" x14ac:dyDescent="0.3">
      <c r="A161" s="132" t="s">
        <v>395</v>
      </c>
      <c r="B161" s="249" t="s">
        <v>396</v>
      </c>
      <c r="C161" s="50"/>
      <c r="D161" s="45"/>
      <c r="E161" s="46"/>
      <c r="F161" s="47"/>
    </row>
    <row r="162" spans="1:6" x14ac:dyDescent="0.3">
      <c r="A162" s="132"/>
      <c r="B162" s="50"/>
      <c r="C162" s="50"/>
      <c r="D162" s="45"/>
      <c r="E162" s="46"/>
      <c r="F162" s="47"/>
    </row>
    <row r="163" spans="1:6" x14ac:dyDescent="0.3">
      <c r="A163" s="248" t="s">
        <v>320</v>
      </c>
      <c r="B163" s="248" t="s">
        <v>356</v>
      </c>
      <c r="C163" s="50"/>
      <c r="D163" s="45"/>
      <c r="E163" s="46"/>
      <c r="F163" s="47"/>
    </row>
    <row r="164" spans="1:6" ht="39.950000000000003" customHeight="1" x14ac:dyDescent="0.2">
      <c r="A164" s="160" t="s">
        <v>6</v>
      </c>
      <c r="B164" s="267" t="s">
        <v>7</v>
      </c>
      <c r="C164" s="195" t="s">
        <v>8</v>
      </c>
      <c r="D164" s="162" t="s">
        <v>9</v>
      </c>
      <c r="E164" s="163" t="s">
        <v>10</v>
      </c>
      <c r="F164" s="163" t="s">
        <v>11</v>
      </c>
    </row>
    <row r="165" spans="1:6" ht="39.950000000000003" customHeight="1" x14ac:dyDescent="0.2">
      <c r="A165" s="164" t="s">
        <v>378</v>
      </c>
      <c r="B165" s="268" t="s">
        <v>355</v>
      </c>
      <c r="C165" s="209" t="s">
        <v>13</v>
      </c>
      <c r="D165" s="166">
        <v>38</v>
      </c>
      <c r="E165" s="167"/>
      <c r="F165" s="168">
        <f>D165*E165</f>
        <v>0</v>
      </c>
    </row>
    <row r="166" spans="1:6" ht="39.950000000000003" customHeight="1" x14ac:dyDescent="0.2">
      <c r="A166" s="164" t="s">
        <v>379</v>
      </c>
      <c r="B166" s="269" t="s">
        <v>335</v>
      </c>
      <c r="C166" s="209" t="s">
        <v>17</v>
      </c>
      <c r="D166" s="170">
        <v>1</v>
      </c>
      <c r="E166" s="171"/>
      <c r="F166" s="168">
        <f>D166*E166</f>
        <v>0</v>
      </c>
    </row>
    <row r="167" spans="1:6" ht="89.25" customHeight="1" x14ac:dyDescent="0.2">
      <c r="A167" s="164" t="s">
        <v>380</v>
      </c>
      <c r="B167" s="269" t="s">
        <v>354</v>
      </c>
      <c r="C167" s="209" t="s">
        <v>42</v>
      </c>
      <c r="D167" s="170">
        <v>80</v>
      </c>
      <c r="E167" s="171"/>
      <c r="F167" s="168">
        <f>D167*E167</f>
        <v>0</v>
      </c>
    </row>
    <row r="168" spans="1:6" ht="63" customHeight="1" x14ac:dyDescent="0.2">
      <c r="A168" s="164" t="s">
        <v>381</v>
      </c>
      <c r="B168" s="267" t="s">
        <v>178</v>
      </c>
      <c r="C168" s="212"/>
      <c r="D168" s="267"/>
      <c r="E168" s="267"/>
      <c r="F168" s="176">
        <f>SUM(F165:F167)*0.1</f>
        <v>0</v>
      </c>
    </row>
    <row r="169" spans="1:6" ht="10.5" customHeight="1" x14ac:dyDescent="0.2">
      <c r="A169" s="398"/>
      <c r="B169" s="266"/>
      <c r="C169" s="399"/>
      <c r="D169" s="266"/>
      <c r="E169" s="266"/>
      <c r="F169" s="400"/>
    </row>
    <row r="170" spans="1:6" ht="14.25" customHeight="1" x14ac:dyDescent="0.2">
      <c r="A170" s="156"/>
      <c r="B170" s="401" t="s">
        <v>356</v>
      </c>
      <c r="C170" s="204"/>
      <c r="D170" s="205"/>
      <c r="E170" s="206"/>
      <c r="F170" s="206">
        <f>SUM(F165:F168)</f>
        <v>0</v>
      </c>
    </row>
    <row r="173" spans="1:6" x14ac:dyDescent="0.3">
      <c r="A173" s="132" t="s">
        <v>339</v>
      </c>
      <c r="B173" s="50"/>
      <c r="C173" s="50"/>
      <c r="D173" s="45"/>
      <c r="E173" s="46"/>
      <c r="F173" s="47"/>
    </row>
    <row r="174" spans="1:6" x14ac:dyDescent="0.3">
      <c r="A174" s="132"/>
      <c r="B174" s="50"/>
      <c r="C174" s="50"/>
      <c r="D174" s="45"/>
      <c r="E174" s="46"/>
      <c r="F174" s="47"/>
    </row>
    <row r="175" spans="1:6" ht="33" x14ac:dyDescent="0.3">
      <c r="A175" s="248" t="s">
        <v>357</v>
      </c>
      <c r="B175" s="248" t="s">
        <v>382</v>
      </c>
      <c r="C175" s="50"/>
      <c r="D175" s="45"/>
      <c r="E175" s="46"/>
      <c r="F175" s="47"/>
    </row>
    <row r="176" spans="1:6" x14ac:dyDescent="0.2">
      <c r="A176" s="194" t="s">
        <v>6</v>
      </c>
      <c r="B176" s="321" t="s">
        <v>7</v>
      </c>
      <c r="C176" s="195" t="s">
        <v>8</v>
      </c>
      <c r="D176" s="196" t="s">
        <v>9</v>
      </c>
      <c r="E176" s="197" t="s">
        <v>10</v>
      </c>
      <c r="F176" s="197" t="s">
        <v>11</v>
      </c>
    </row>
    <row r="177" spans="1:6" ht="34.5" customHeight="1" x14ac:dyDescent="0.2">
      <c r="A177" s="31" t="s">
        <v>383</v>
      </c>
      <c r="B177" s="320" t="s">
        <v>186</v>
      </c>
      <c r="C177" s="209" t="s">
        <v>13</v>
      </c>
      <c r="D177" s="210">
        <v>95</v>
      </c>
      <c r="E177" s="211"/>
      <c r="F177" s="211">
        <f>D177*E177</f>
        <v>0</v>
      </c>
    </row>
    <row r="178" spans="1:6" ht="71.25" customHeight="1" x14ac:dyDescent="0.2">
      <c r="A178" s="31" t="s">
        <v>384</v>
      </c>
      <c r="B178" s="320" t="s">
        <v>187</v>
      </c>
      <c r="C178" s="209" t="s">
        <v>20</v>
      </c>
      <c r="D178" s="210">
        <v>250</v>
      </c>
      <c r="E178" s="211"/>
      <c r="F178" s="211">
        <f t="shared" ref="F178:F186" si="0">D178*E178</f>
        <v>0</v>
      </c>
    </row>
    <row r="179" spans="1:6" ht="74.25" customHeight="1" x14ac:dyDescent="0.2">
      <c r="A179" s="31" t="s">
        <v>385</v>
      </c>
      <c r="B179" s="321" t="s">
        <v>188</v>
      </c>
      <c r="C179" s="212" t="s">
        <v>145</v>
      </c>
      <c r="D179" s="213">
        <v>30</v>
      </c>
      <c r="E179" s="214"/>
      <c r="F179" s="211">
        <f t="shared" si="0"/>
        <v>0</v>
      </c>
    </row>
    <row r="180" spans="1:6" ht="63" customHeight="1" x14ac:dyDescent="0.2">
      <c r="A180" s="31" t="s">
        <v>386</v>
      </c>
      <c r="B180" s="320" t="s">
        <v>340</v>
      </c>
      <c r="C180" s="209" t="s">
        <v>17</v>
      </c>
      <c r="D180" s="210">
        <v>3</v>
      </c>
      <c r="E180" s="211"/>
      <c r="F180" s="211">
        <f t="shared" si="0"/>
        <v>0</v>
      </c>
    </row>
    <row r="181" spans="1:6" ht="73.5" customHeight="1" x14ac:dyDescent="0.2">
      <c r="A181" s="31" t="s">
        <v>387</v>
      </c>
      <c r="B181" s="320" t="s">
        <v>341</v>
      </c>
      <c r="C181" s="209" t="s">
        <v>17</v>
      </c>
      <c r="D181" s="210">
        <v>3</v>
      </c>
      <c r="E181" s="211"/>
      <c r="F181" s="211">
        <f t="shared" si="0"/>
        <v>0</v>
      </c>
    </row>
    <row r="182" spans="1:6" ht="42" customHeight="1" x14ac:dyDescent="0.2">
      <c r="A182" s="31" t="s">
        <v>388</v>
      </c>
      <c r="B182" s="320" t="s">
        <v>342</v>
      </c>
      <c r="C182" s="209" t="s">
        <v>17</v>
      </c>
      <c r="D182" s="210">
        <v>4</v>
      </c>
      <c r="E182" s="211"/>
      <c r="F182" s="211">
        <f t="shared" si="0"/>
        <v>0</v>
      </c>
    </row>
    <row r="183" spans="1:6" ht="84.75" customHeight="1" x14ac:dyDescent="0.2">
      <c r="A183" s="31" t="s">
        <v>389</v>
      </c>
      <c r="B183" s="320" t="s">
        <v>343</v>
      </c>
      <c r="C183" s="209" t="s">
        <v>20</v>
      </c>
      <c r="D183" s="210">
        <v>250</v>
      </c>
      <c r="E183" s="211"/>
      <c r="F183" s="211">
        <f t="shared" si="0"/>
        <v>0</v>
      </c>
    </row>
    <row r="184" spans="1:6" ht="87.75" customHeight="1" x14ac:dyDescent="0.2">
      <c r="A184" s="31" t="s">
        <v>390</v>
      </c>
      <c r="B184" s="320" t="s">
        <v>344</v>
      </c>
      <c r="C184" s="209" t="s">
        <v>20</v>
      </c>
      <c r="D184" s="210">
        <v>250</v>
      </c>
      <c r="E184" s="211"/>
      <c r="F184" s="211">
        <f t="shared" si="0"/>
        <v>0</v>
      </c>
    </row>
    <row r="185" spans="1:6" ht="82.5" customHeight="1" x14ac:dyDescent="0.2">
      <c r="A185" s="31" t="s">
        <v>391</v>
      </c>
      <c r="B185" s="321" t="s">
        <v>192</v>
      </c>
      <c r="C185" s="198" t="s">
        <v>145</v>
      </c>
      <c r="D185" s="199">
        <v>20</v>
      </c>
      <c r="E185" s="200"/>
      <c r="F185" s="211">
        <f t="shared" si="0"/>
        <v>0</v>
      </c>
    </row>
    <row r="186" spans="1:6" ht="77.25" customHeight="1" x14ac:dyDescent="0.2">
      <c r="A186" s="31" t="s">
        <v>392</v>
      </c>
      <c r="B186" s="323" t="s">
        <v>194</v>
      </c>
      <c r="C186" s="209" t="s">
        <v>20</v>
      </c>
      <c r="D186" s="210">
        <v>250</v>
      </c>
      <c r="E186" s="211"/>
      <c r="F186" s="211">
        <f t="shared" si="0"/>
        <v>0</v>
      </c>
    </row>
    <row r="187" spans="1:6" ht="58.5" customHeight="1" x14ac:dyDescent="0.2">
      <c r="A187" s="31" t="s">
        <v>393</v>
      </c>
      <c r="B187" s="322" t="s">
        <v>195</v>
      </c>
      <c r="C187" s="209"/>
      <c r="D187" s="210"/>
      <c r="E187" s="211"/>
      <c r="F187" s="211">
        <f>SUM(F177:F186)*0.1</f>
        <v>0</v>
      </c>
    </row>
    <row r="188" spans="1:6" ht="9.75" customHeight="1" x14ac:dyDescent="0.2">
      <c r="A188" s="402"/>
      <c r="B188" s="403"/>
      <c r="C188" s="404"/>
      <c r="D188" s="405"/>
      <c r="E188" s="406"/>
      <c r="F188" s="406"/>
    </row>
    <row r="189" spans="1:6" ht="21.75" customHeight="1" x14ac:dyDescent="0.2">
      <c r="A189" s="215"/>
      <c r="B189" s="401" t="s">
        <v>382</v>
      </c>
      <c r="C189" s="204"/>
      <c r="D189" s="205"/>
      <c r="E189" s="206" t="s">
        <v>46</v>
      </c>
      <c r="F189" s="206">
        <f>SUM(F177:F187)</f>
        <v>0</v>
      </c>
    </row>
  </sheetData>
  <mergeCells count="2">
    <mergeCell ref="B3:F3"/>
    <mergeCell ref="B18:D18"/>
  </mergeCells>
  <phoneticPr fontId="3"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2</vt:i4>
      </vt:variant>
    </vt:vector>
  </HeadingPairs>
  <TitlesOfParts>
    <vt:vector size="6" baseType="lpstr">
      <vt:lpstr>REKAPITULACIJA</vt:lpstr>
      <vt:lpstr>Popis vdv in knl Slamnikarska</vt:lpstr>
      <vt:lpstr>Popis HP Slamnikarska</vt:lpstr>
      <vt:lpstr>Popis kanalizacija Ljubljanska</vt:lpstr>
      <vt:lpstr>su_montdela</vt:lpstr>
      <vt:lpstr>SU_NABAVAMAT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Uporabnik</dc:creator>
  <cp:lastModifiedBy>Marko Kocjancic</cp:lastModifiedBy>
  <cp:lastPrinted>2016-01-05T07:29:15Z</cp:lastPrinted>
  <dcterms:created xsi:type="dcterms:W3CDTF">2009-12-21T08:16:22Z</dcterms:created>
  <dcterms:modified xsi:type="dcterms:W3CDTF">2021-02-10T15:11:47Z</dcterms:modified>
</cp:coreProperties>
</file>