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a_delovni_zvezek"/>
  <mc:AlternateContent xmlns:mc="http://schemas.openxmlformats.org/markup-compatibility/2006">
    <mc:Choice Requires="x15">
      <x15ac:absPath xmlns:x15ac="http://schemas.microsoft.com/office/spreadsheetml/2010/11/ac" url="C:\Sabina\TIS KRTINA\"/>
    </mc:Choice>
  </mc:AlternateContent>
  <xr:revisionPtr revIDLastSave="0" documentId="8_{E01B42D7-8424-469C-A896-932FC90C1C9E}" xr6:coauthVersionLast="36" xr6:coauthVersionMax="36" xr10:uidLastSave="{00000000-0000-0000-0000-000000000000}"/>
  <bookViews>
    <workbookView xWindow="0" yWindow="0" windowWidth="23040" windowHeight="8772" xr2:uid="{00000000-000D-0000-FFFF-FFFF00000000}"/>
  </bookViews>
  <sheets>
    <sheet name="popis" sheetId="1" r:id="rId1"/>
    <sheet name="IZKOP"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8" i="1" l="1"/>
  <c r="I259" i="1"/>
  <c r="I260" i="1"/>
  <c r="I261" i="1"/>
  <c r="I262" i="1"/>
  <c r="I263" i="1"/>
  <c r="I264" i="1"/>
  <c r="I265" i="1"/>
  <c r="I266" i="1"/>
  <c r="I267" i="1"/>
  <c r="I268" i="1"/>
  <c r="I269" i="1"/>
  <c r="I257" i="1"/>
  <c r="I244" i="1"/>
  <c r="I245" i="1"/>
  <c r="I246" i="1"/>
  <c r="I247" i="1"/>
  <c r="I249" i="1"/>
  <c r="I243" i="1"/>
  <c r="I238" i="1"/>
  <c r="I239" i="1"/>
  <c r="I237" i="1"/>
  <c r="I227" i="1"/>
  <c r="I228" i="1"/>
  <c r="I229" i="1"/>
  <c r="I230" i="1"/>
  <c r="I231" i="1"/>
  <c r="I226" i="1"/>
  <c r="I216" i="1"/>
  <c r="I217" i="1"/>
  <c r="I218" i="1"/>
  <c r="I219" i="1"/>
  <c r="I220" i="1"/>
  <c r="I221" i="1"/>
  <c r="I215" i="1"/>
  <c r="I209" i="1"/>
  <c r="I210" i="1"/>
  <c r="I208" i="1"/>
  <c r="I184" i="1"/>
  <c r="I185" i="1"/>
  <c r="I186" i="1"/>
  <c r="I187" i="1"/>
  <c r="I188" i="1"/>
  <c r="I189" i="1"/>
  <c r="I190" i="1"/>
  <c r="I191" i="1"/>
  <c r="I192" i="1"/>
  <c r="I193" i="1"/>
  <c r="I194" i="1"/>
  <c r="I195" i="1"/>
  <c r="I196" i="1"/>
  <c r="I197" i="1"/>
  <c r="I183" i="1"/>
  <c r="I159" i="1"/>
  <c r="I160" i="1"/>
  <c r="I161" i="1"/>
  <c r="I162" i="1"/>
  <c r="I163" i="1"/>
  <c r="I164" i="1"/>
  <c r="I165" i="1"/>
  <c r="I166" i="1"/>
  <c r="I167" i="1"/>
  <c r="I168" i="1"/>
  <c r="I169" i="1"/>
  <c r="I170" i="1"/>
  <c r="I171" i="1"/>
  <c r="I172" i="1"/>
  <c r="I158" i="1"/>
  <c r="I132" i="1"/>
  <c r="I133" i="1"/>
  <c r="I134" i="1"/>
  <c r="I135" i="1"/>
  <c r="I136" i="1"/>
  <c r="I137" i="1"/>
  <c r="I138" i="1"/>
  <c r="I139" i="1"/>
  <c r="I140" i="1"/>
  <c r="I141" i="1"/>
  <c r="I142" i="1"/>
  <c r="I143" i="1"/>
  <c r="I144" i="1"/>
  <c r="I145" i="1"/>
  <c r="I146" i="1"/>
  <c r="I147" i="1"/>
  <c r="I148" i="1"/>
  <c r="I149" i="1"/>
  <c r="I131"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82" i="1"/>
  <c r="I277" i="1"/>
  <c r="I278" i="1"/>
  <c r="I279" i="1"/>
  <c r="I280" i="1"/>
  <c r="I150" i="1" l="1"/>
  <c r="I123" i="1"/>
  <c r="I124" i="1" s="1"/>
  <c r="I281" i="1"/>
  <c r="I282" i="1" s="1"/>
  <c r="I73" i="1" s="1"/>
  <c r="C35" i="1"/>
  <c r="K22" i="2" l="1"/>
  <c r="I75" i="1"/>
  <c r="B28" i="2"/>
  <c r="N25" i="2"/>
  <c r="B19" i="2" s="1"/>
  <c r="S23" i="2"/>
  <c r="S21" i="2"/>
  <c r="U17" i="2"/>
  <c r="D17" i="2"/>
  <c r="D18" i="2" s="1"/>
  <c r="B14" i="2"/>
  <c r="S13" i="2"/>
  <c r="D5" i="2"/>
  <c r="I250" i="1" l="1"/>
  <c r="I251" i="1" s="1"/>
  <c r="I53" i="1" s="1"/>
  <c r="I173" i="1"/>
  <c r="I174" i="1" s="1"/>
  <c r="I51" i="1" s="1"/>
  <c r="I198" i="1"/>
  <c r="I199" i="1" s="1"/>
  <c r="I63" i="1" s="1"/>
  <c r="I49" i="1"/>
  <c r="I270" i="1"/>
  <c r="N23" i="2"/>
  <c r="N19" i="2" s="1"/>
  <c r="S17" i="2"/>
  <c r="D19" i="2"/>
  <c r="N10" i="2"/>
  <c r="I271" i="1" l="1"/>
  <c r="I65" i="1" s="1"/>
  <c r="B20" i="2"/>
  <c r="B21" i="2"/>
  <c r="N14" i="2"/>
  <c r="B24" i="2" s="1"/>
  <c r="I55" i="1"/>
  <c r="B16" i="2"/>
  <c r="E19" i="2"/>
  <c r="D20" i="2"/>
  <c r="B22" i="2" l="1"/>
  <c r="B25" i="2" s="1"/>
  <c r="B23" i="2"/>
  <c r="B26" i="2" s="1"/>
  <c r="B27" i="2" s="1"/>
  <c r="E20" i="2"/>
  <c r="D21" i="2"/>
  <c r="E16" i="2"/>
  <c r="B18" i="2"/>
  <c r="E18" i="2" s="1"/>
  <c r="B17" i="2"/>
  <c r="E17" i="2" s="1"/>
  <c r="E21" i="2" l="1"/>
  <c r="D22" i="2"/>
  <c r="E22" i="2" l="1"/>
  <c r="D23" i="2"/>
  <c r="D24" i="2" l="1"/>
  <c r="E23" i="2"/>
  <c r="E24" i="2" l="1"/>
  <c r="D25" i="2"/>
  <c r="E25" i="2" l="1"/>
  <c r="D26" i="2"/>
  <c r="D27" i="2" l="1"/>
  <c r="D28" i="2" s="1"/>
  <c r="E28" i="2" s="1"/>
  <c r="E26" i="2"/>
  <c r="I151" i="1"/>
  <c r="I61" i="1" s="1"/>
  <c r="I67" i="1" s="1"/>
  <c r="I35" i="1" l="1"/>
  <c r="I39" i="1" s="1"/>
  <c r="I42" i="1" s="1"/>
  <c r="I44" i="1" s="1"/>
  <c r="E27" i="2"/>
</calcChain>
</file>

<file path=xl/sharedStrings.xml><?xml version="1.0" encoding="utf-8"?>
<sst xmlns="http://schemas.openxmlformats.org/spreadsheetml/2006/main" count="598" uniqueCount="333">
  <si>
    <t>Premer cevi</t>
  </si>
  <si>
    <t>m</t>
  </si>
  <si>
    <t>Naklon brežin</t>
  </si>
  <si>
    <t>°</t>
  </si>
  <si>
    <t>Nasip nad cevmi</t>
  </si>
  <si>
    <t xml:space="preserve">Posteljica </t>
  </si>
  <si>
    <t>Zgornji ustroj</t>
  </si>
  <si>
    <t>Širina dna</t>
  </si>
  <si>
    <t>Celotna globina</t>
  </si>
  <si>
    <t>Delež novega materiala</t>
  </si>
  <si>
    <t>%</t>
  </si>
  <si>
    <t>Delež starega materiala</t>
  </si>
  <si>
    <t>Delež strojnega izkopa</t>
  </si>
  <si>
    <t>Delež ročnega izkopa</t>
  </si>
  <si>
    <t>Izkop</t>
  </si>
  <si>
    <t>m2</t>
  </si>
  <si>
    <t>m3</t>
  </si>
  <si>
    <t xml:space="preserve">Strojni izkop </t>
  </si>
  <si>
    <t>Ročni izkop</t>
  </si>
  <si>
    <t>Planiranje</t>
  </si>
  <si>
    <t>1_11</t>
  </si>
  <si>
    <t>1_12</t>
  </si>
  <si>
    <t>Obsip</t>
  </si>
  <si>
    <t>1_13</t>
  </si>
  <si>
    <t>Zasip stari material</t>
  </si>
  <si>
    <t>Zasip novi material</t>
  </si>
  <si>
    <t>1_14</t>
  </si>
  <si>
    <t>1_15</t>
  </si>
  <si>
    <t>Prevozi na začasno</t>
  </si>
  <si>
    <t>1_16</t>
  </si>
  <si>
    <t>Prevozi na trajno</t>
  </si>
  <si>
    <t>Trajna deponija</t>
  </si>
  <si>
    <t>Cev</t>
  </si>
  <si>
    <t>kos</t>
  </si>
  <si>
    <t>PROJEKT:</t>
  </si>
  <si>
    <t>OBJEKT:</t>
  </si>
  <si>
    <t>VODOVOD</t>
  </si>
  <si>
    <t xml:space="preserve"> </t>
  </si>
  <si>
    <t>JAVNO KOMUNALNO PODJETJE PRODNIK d.o.o.</t>
  </si>
  <si>
    <t>1230 DOMŽALE</t>
  </si>
  <si>
    <t>POPIS DEL S PREDIZMERAMI IN PREDRAČUNOM</t>
  </si>
  <si>
    <t>SKUPNA REKAPITULACIJA:</t>
  </si>
  <si>
    <t>SKUPAJ:</t>
  </si>
  <si>
    <t>SKUPAJ</t>
  </si>
  <si>
    <t>A: REKAPITULACIJA GLAVNI VOD</t>
  </si>
  <si>
    <t>€</t>
  </si>
  <si>
    <t>postavka</t>
  </si>
  <si>
    <t>opis dela</t>
  </si>
  <si>
    <t>enota mere</t>
  </si>
  <si>
    <t>količina</t>
  </si>
  <si>
    <t>cena/enoto</t>
  </si>
  <si>
    <t>cena</t>
  </si>
  <si>
    <t>1.0</t>
  </si>
  <si>
    <t>1.1</t>
  </si>
  <si>
    <t>1.2</t>
  </si>
  <si>
    <t>1.3</t>
  </si>
  <si>
    <t>1.4</t>
  </si>
  <si>
    <t>1.5</t>
  </si>
  <si>
    <t>1.6</t>
  </si>
  <si>
    <t>1.7</t>
  </si>
  <si>
    <t>1.8</t>
  </si>
  <si>
    <t>1.9</t>
  </si>
  <si>
    <t>1.10</t>
  </si>
  <si>
    <t>1.11</t>
  </si>
  <si>
    <t>1.12</t>
  </si>
  <si>
    <t>1.13</t>
  </si>
  <si>
    <t>1.14</t>
  </si>
  <si>
    <t>1.15</t>
  </si>
  <si>
    <t>1.16</t>
  </si>
  <si>
    <t>1.17</t>
  </si>
  <si>
    <t>1.18</t>
  </si>
  <si>
    <t>1.19</t>
  </si>
  <si>
    <t>1.20</t>
  </si>
  <si>
    <t>1.21</t>
  </si>
  <si>
    <t>1.22</t>
  </si>
  <si>
    <t>1.24</t>
  </si>
  <si>
    <t>1.25</t>
  </si>
  <si>
    <t>1.30</t>
  </si>
  <si>
    <t>1.31</t>
  </si>
  <si>
    <t>1.32</t>
  </si>
  <si>
    <t>ur</t>
  </si>
  <si>
    <t>1.33</t>
  </si>
  <si>
    <t>1.34</t>
  </si>
  <si>
    <t>1.35</t>
  </si>
  <si>
    <t>1.36</t>
  </si>
  <si>
    <t>1.37</t>
  </si>
  <si>
    <t>ZEMELJSKA DELA GLAVNI VOD</t>
  </si>
  <si>
    <t>skupaj</t>
  </si>
  <si>
    <t>ZEMELJSKA DELA HIŠNI PRIKLJUČKI</t>
  </si>
  <si>
    <t>1.38</t>
  </si>
  <si>
    <t>1.39</t>
  </si>
  <si>
    <t>1.40</t>
  </si>
  <si>
    <t>1.41</t>
  </si>
  <si>
    <t>1.42</t>
  </si>
  <si>
    <t>1.43</t>
  </si>
  <si>
    <t>1.44</t>
  </si>
  <si>
    <t>1.45</t>
  </si>
  <si>
    <t>1.53</t>
  </si>
  <si>
    <t>2.1</t>
  </si>
  <si>
    <t>2.2</t>
  </si>
  <si>
    <t>2.3</t>
  </si>
  <si>
    <t>2.4</t>
  </si>
  <si>
    <t>2.5</t>
  </si>
  <si>
    <t>2.6</t>
  </si>
  <si>
    <t>2.7</t>
  </si>
  <si>
    <t>2.8</t>
  </si>
  <si>
    <t>2.9</t>
  </si>
  <si>
    <t>2.10</t>
  </si>
  <si>
    <t>2.11</t>
  </si>
  <si>
    <t>2.12</t>
  </si>
  <si>
    <t>2.13</t>
  </si>
  <si>
    <t>MONTAŽNA DELA GLAVNI VOD</t>
  </si>
  <si>
    <t>MONTAŽNA DELA HIŠNI PRIKLJUČKI</t>
  </si>
  <si>
    <t>2.14</t>
  </si>
  <si>
    <t>2.16</t>
  </si>
  <si>
    <t xml:space="preserve">kos </t>
  </si>
  <si>
    <t>2.17</t>
  </si>
  <si>
    <t>2.18</t>
  </si>
  <si>
    <t>2.19</t>
  </si>
  <si>
    <t>2.20</t>
  </si>
  <si>
    <t>2.21</t>
  </si>
  <si>
    <t>2.22</t>
  </si>
  <si>
    <t>2.23</t>
  </si>
  <si>
    <t>NL FAZONSKI KOSI:</t>
  </si>
  <si>
    <t>VODOVODNE ARMATURE</t>
  </si>
  <si>
    <t>SPOJNI KOSI</t>
  </si>
  <si>
    <t>MATERIAL ZA PROVIZORIJ</t>
  </si>
  <si>
    <t>NABAVA VODOVODNEGA MATERIALA GLAVNI VOD</t>
  </si>
  <si>
    <t>- upoštevano obstoječe stanje terena</t>
  </si>
  <si>
    <t>1.46</t>
  </si>
  <si>
    <t>2.15</t>
  </si>
  <si>
    <t>2.25</t>
  </si>
  <si>
    <t>Savska cesta 34</t>
  </si>
  <si>
    <r>
      <t>m</t>
    </r>
    <r>
      <rPr>
        <vertAlign val="superscript"/>
        <sz val="10"/>
        <color theme="1"/>
        <rFont val="Arial Narrow"/>
        <family val="2"/>
        <charset val="238"/>
      </rPr>
      <t>1</t>
    </r>
  </si>
  <si>
    <r>
      <t>m</t>
    </r>
    <r>
      <rPr>
        <vertAlign val="superscript"/>
        <sz val="10"/>
        <color theme="1"/>
        <rFont val="Arial Narrow"/>
        <family val="2"/>
        <charset val="238"/>
      </rPr>
      <t>2</t>
    </r>
  </si>
  <si>
    <r>
      <t>m</t>
    </r>
    <r>
      <rPr>
        <vertAlign val="superscript"/>
        <sz val="10"/>
        <color theme="1"/>
        <rFont val="Arial Narrow"/>
        <family val="2"/>
        <charset val="238"/>
      </rPr>
      <t>3</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</si>
  <si>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zemeljskih del.</t>
    </r>
  </si>
  <si>
    <r>
      <rPr>
        <b/>
        <sz val="10"/>
        <color theme="1"/>
        <rFont val="Arial Narrow"/>
        <family val="2"/>
        <charset val="238"/>
      </rPr>
      <t>Zakoličba</t>
    </r>
    <r>
      <rPr>
        <sz val="10"/>
        <color theme="1"/>
        <rFont val="Arial Narrow"/>
        <family val="2"/>
        <charset val="238"/>
      </rPr>
      <t xml:space="preserve"> obstoječih in predvidenih komunalnih vodov in oznaka križanj. Nadzor pristojnih komunalnih organizacij na območju gradnje. V ponudbi se predpostavi cena </t>
    </r>
    <r>
      <rPr>
        <b/>
        <sz val="10"/>
        <color theme="1"/>
        <rFont val="Arial Narrow"/>
        <family val="2"/>
        <charset val="238"/>
      </rPr>
      <t>1000</t>
    </r>
    <r>
      <rPr>
        <sz val="10"/>
        <color theme="1"/>
        <rFont val="Arial Narrow"/>
        <family val="2"/>
        <charset val="238"/>
      </rPr>
      <t xml:space="preserve"> €, obračun je po dejanskih stroških.</t>
    </r>
  </si>
  <si>
    <r>
      <rPr>
        <b/>
        <sz val="10"/>
        <color theme="1"/>
        <rFont val="Arial Narrow"/>
        <family val="2"/>
        <charset val="238"/>
      </rPr>
      <t>Ročno planiranje</t>
    </r>
    <r>
      <rPr>
        <sz val="10"/>
        <color theme="1"/>
        <rFont val="Arial Narrow"/>
        <family val="2"/>
        <charset val="238"/>
      </rPr>
      <t xml:space="preserve"> dna jarka v projektiranem padcu.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</si>
  <si>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Zakoličba osi </t>
    </r>
    <r>
      <rPr>
        <sz val="10"/>
        <color theme="1"/>
        <rFont val="Arial Narrow"/>
        <family val="2"/>
        <charset val="238"/>
      </rPr>
      <t xml:space="preserve">cevovoda z zavarovanjem osi, oznakami horizontalnih in vertikalnih lomov, oznako vozlišč in odcepov ter zakoličba mesta prevezave na obstoječi cevovod. Postavitev gradbenih profilov na vzporedno os trase cevovoda in določitev nivoja za merjenje globine izkopa in polaganje cevovoda.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</si>
  <si>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Izdelava geodetskega posnetka</t>
    </r>
    <r>
      <rPr>
        <sz val="10"/>
        <color theme="1"/>
        <rFont val="Arial Narrow"/>
        <family val="2"/>
        <charset val="238"/>
      </rPr>
      <t xml:space="preserve"> in vris v kataster. En izvod posnetka v Gauss-Krugerjevem sistemu oziroma drugem veljavnem sistemu se odda v elektronski obliki. Izdelava geodetskega načrta po zahtevi upravljalca vodovoda in veljavni gradbeni zakonodaji.
Obračun za </t>
    </r>
    <r>
      <rPr>
        <b/>
        <sz val="10"/>
        <color theme="1"/>
        <rFont val="Arial Narrow"/>
        <family val="2"/>
        <charset val="238"/>
      </rPr>
      <t>1 m'</t>
    </r>
    <r>
      <rPr>
        <sz val="10"/>
        <color theme="1"/>
        <rFont val="Arial Narrow"/>
        <family val="2"/>
        <charset val="238"/>
      </rPr>
      <t xml:space="preserve"> dolžine glavnega voda.</t>
    </r>
  </si>
  <si>
    <r>
      <rPr>
        <b/>
        <sz val="10"/>
        <color theme="1"/>
        <rFont val="Arial Narrow"/>
        <family val="2"/>
        <charset val="238"/>
      </rPr>
      <t>Površinski odkop humusa</t>
    </r>
    <r>
      <rPr>
        <sz val="10"/>
        <color theme="1"/>
        <rFont val="Arial Narrow"/>
        <family val="2"/>
        <charset val="238"/>
      </rPr>
      <t xml:space="preserve"> v povprečni debelini 20 cm z odlaganjem ob rob izkopa ali premetom do 10 m do gradbene jame.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</si>
  <si>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Strojno razgrinjanje in fino ročno </t>
    </r>
    <r>
      <rPr>
        <b/>
        <sz val="10"/>
        <color theme="1"/>
        <rFont val="Arial Narrow"/>
        <family val="2"/>
        <charset val="238"/>
      </rPr>
      <t>planiranje humusa</t>
    </r>
    <r>
      <rPr>
        <sz val="10"/>
        <color theme="1"/>
        <rFont val="Arial Narrow"/>
        <family val="2"/>
        <charset val="238"/>
      </rPr>
      <t xml:space="preserve"> v povprečni debelini 20 cm vključno z odrivom ali premetom materiala do 10 m. Ponovna zatravitev površin.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</si>
  <si>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Odvoz</t>
    </r>
    <r>
      <rPr>
        <sz val="10"/>
        <color theme="1"/>
        <rFont val="Arial Narrow"/>
        <family val="2"/>
        <charset val="238"/>
      </rPr>
      <t xml:space="preserve"> odkopanega materiala na trajno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</si>
  <si>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izdelava </t>
    </r>
    <r>
      <rPr>
        <b/>
        <sz val="10"/>
        <color theme="1"/>
        <rFont val="Arial Narrow"/>
        <family val="2"/>
        <charset val="238"/>
      </rPr>
      <t>posteljice</t>
    </r>
    <r>
      <rPr>
        <sz val="10"/>
        <color theme="1"/>
        <rFont val="Arial Narrow"/>
        <family val="2"/>
        <charset val="238"/>
      </rPr>
      <t xml:space="preserve"> v debelini 10 cm vključno s planiranjem in utrjevanjem do 95 % trdnosti po standardnem Proktorjevem postopku.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</si>
  <si>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t>
    </r>
    <r>
      <rPr>
        <b/>
        <sz val="10"/>
        <color theme="1"/>
        <rFont val="Arial Narrow"/>
        <family val="2"/>
        <charset val="238"/>
      </rPr>
      <t>tamponskega drobljenca</t>
    </r>
    <r>
      <rPr>
        <sz val="10"/>
        <color theme="1"/>
        <rFont val="Arial Narrow"/>
        <family val="2"/>
        <charset val="238"/>
      </rPr>
      <t xml:space="preserve"> frakcije 0,02 - 100 mm za zasip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</si>
  <si>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t xml:space="preserve">Nabava in dobava </t>
    </r>
    <r>
      <rPr>
        <b/>
        <sz val="10"/>
        <color theme="1"/>
        <rFont val="Arial Narrow"/>
        <family val="2"/>
        <charset val="238"/>
      </rPr>
      <t>gramoza</t>
    </r>
    <r>
      <rPr>
        <sz val="10"/>
        <color theme="1"/>
        <rFont val="Arial Narrow"/>
        <family val="2"/>
        <charset val="238"/>
      </rPr>
      <t xml:space="preserve"> frakcije 0,02 - 32 mm in izdelava zgornjega ustroja asfaltne ceste </t>
    </r>
    <r>
      <rPr>
        <b/>
        <sz val="10"/>
        <color theme="1"/>
        <rFont val="Arial Narrow"/>
        <family val="2"/>
        <charset val="238"/>
      </rPr>
      <t>v debelini 40 cm</t>
    </r>
    <r>
      <rPr>
        <sz val="10"/>
        <color theme="1"/>
        <rFont val="Arial Narrow"/>
        <family val="2"/>
        <charset val="238"/>
      </rPr>
      <t xml:space="preserve"> z začasnim zasipom do terena,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</si>
  <si>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rPr>
        <b/>
        <sz val="10"/>
        <color theme="1"/>
        <rFont val="Arial Narrow"/>
        <family val="2"/>
        <charset val="238"/>
      </rPr>
      <t>Strojno rezanje</t>
    </r>
    <r>
      <rPr>
        <sz val="10"/>
        <color theme="1"/>
        <rFont val="Arial Narrow"/>
        <family val="2"/>
        <charset val="238"/>
      </rPr>
      <t xml:space="preserve"> asfalta debeline </t>
    </r>
    <r>
      <rPr>
        <b/>
        <sz val="10"/>
        <color theme="1"/>
        <rFont val="Arial Narrow"/>
        <family val="2"/>
        <charset val="238"/>
      </rPr>
      <t>do 12 cm</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</si>
  <si>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nosilnim slojem </t>
    </r>
    <r>
      <rPr>
        <b/>
        <sz val="10"/>
        <color theme="1"/>
        <rFont val="Arial Narrow"/>
        <family val="2"/>
        <charset val="238"/>
      </rPr>
      <t>AC 22 base B 70/100 A4</t>
    </r>
    <r>
      <rPr>
        <sz val="10"/>
        <color theme="1"/>
        <rFont val="Arial Narrow"/>
        <family val="2"/>
        <charset val="238"/>
      </rPr>
      <t xml:space="preserve"> v debelini </t>
    </r>
    <r>
      <rPr>
        <b/>
        <sz val="10"/>
        <color theme="1"/>
        <rFont val="Arial Narrow"/>
        <family val="2"/>
        <charset val="238"/>
      </rPr>
      <t>6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</si>
  <si>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obrabno-zapornim slojem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3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</si>
  <si>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Rušenje betonskih </t>
    </r>
    <r>
      <rPr>
        <sz val="10"/>
        <color theme="1"/>
        <rFont val="Arial Narrow"/>
        <family val="2"/>
        <charset val="238"/>
      </rPr>
      <t xml:space="preserve">robnikov z nakladanjem na kamion in odvozom na stalno lastno deponijo, vključno z manipulativnimi stroški in stroški deponije. Dobava in vgradnja novih betonskih robnikov </t>
    </r>
    <r>
      <rPr>
        <sz val="10"/>
        <color indexed="8"/>
        <rFont val="Arial Narrow"/>
        <family val="2"/>
        <charset val="238"/>
      </rPr>
      <t xml:space="preserve">15/25/100, 15/25/25, 15/25/33 ter postavitev v beton </t>
    </r>
    <r>
      <rPr>
        <b/>
        <sz val="10"/>
        <color indexed="8"/>
        <rFont val="Arial Narrow"/>
        <family val="2"/>
        <charset val="238"/>
      </rPr>
      <t>C16/20</t>
    </r>
    <r>
      <rPr>
        <sz val="10"/>
        <color indexed="8"/>
        <rFont val="Arial Narrow"/>
        <family val="2"/>
        <charset val="238"/>
      </rPr>
      <t xml:space="preserve"> s porabo 0,15 m3/m' in zalivanje stikov s cementno malto.
Obračun za </t>
    </r>
    <r>
      <rPr>
        <b/>
        <sz val="10"/>
        <color indexed="8"/>
        <rFont val="Arial Narrow"/>
        <family val="2"/>
        <charset val="238"/>
      </rPr>
      <t>m'</t>
    </r>
    <r>
      <rPr>
        <sz val="10"/>
        <color indexed="8"/>
        <rFont val="Arial Narrow"/>
        <family val="2"/>
        <charset val="238"/>
      </rPr>
      <t>.</t>
    </r>
  </si>
  <si>
    <r>
      <t xml:space="preserve">Rušenje, nakladanje in odvoz ruševin obstoječega </t>
    </r>
    <r>
      <rPr>
        <b/>
        <sz val="10"/>
        <color theme="1"/>
        <rFont val="Arial Narrow"/>
        <family val="2"/>
        <charset val="238"/>
      </rPr>
      <t>poškodovanega kanalizacijskega pokrova</t>
    </r>
    <r>
      <rPr>
        <sz val="10"/>
        <color theme="1"/>
        <rFont val="Arial Narrow"/>
        <family val="2"/>
        <charset val="238"/>
      </rPr>
      <t xml:space="preserve"> na cestišču na stalno lastno deponijo, vključno s stroški deponije. Dobava novega pokrova, montažnega materiala in montaža novega kanalizacijskega pokrova (AB venec z vgrajenim LTŽ okvir, LTŽ pokrov fi 600 </t>
    </r>
    <r>
      <rPr>
        <b/>
        <sz val="10"/>
        <color theme="1"/>
        <rFont val="Arial Narrow"/>
        <family val="2"/>
        <charset val="238"/>
      </rPr>
      <t>D400</t>
    </r>
    <r>
      <rPr>
        <sz val="10"/>
        <color theme="1"/>
        <rFont val="Arial Narrow"/>
        <family val="2"/>
        <charset val="238"/>
      </rPr>
      <t xml:space="preserve"> in AB tipska krovna plošča C20/25) Pokrov izveden na zaklep in z odprtinami za zračenje.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</si>
  <si>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 cestnega požiralnika</t>
    </r>
    <r>
      <rPr>
        <sz val="10"/>
        <color theme="1"/>
        <rFont val="Arial Narrow"/>
        <family val="2"/>
        <charset val="238"/>
      </rPr>
      <t xml:space="preserve"> z odvozom na stalno lastno deponijo.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</si>
  <si>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cestno rešetko 400/400 mm </t>
    </r>
    <r>
      <rPr>
        <b/>
        <sz val="10"/>
        <color theme="1"/>
        <rFont val="Arial Narrow"/>
        <family val="2"/>
        <charset val="238"/>
      </rPr>
      <t>D400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</si>
  <si>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LTŽ okvirjem in pokrovom </t>
    </r>
    <r>
      <rPr>
        <b/>
        <sz val="10"/>
        <color theme="1"/>
        <rFont val="Arial Narrow"/>
        <family val="2"/>
        <charset val="238"/>
      </rPr>
      <t>C250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</si>
  <si>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Sanacija cestnega požiralnika</t>
    </r>
    <r>
      <rPr>
        <sz val="10"/>
        <color theme="1"/>
        <rFont val="Arial Narrow"/>
        <family val="2"/>
        <charset val="238"/>
      </rPr>
      <t xml:space="preserve"> z betonsko cevjo fi 50, vključno z dobavo materiala. Odrez poškodovanega dela obstoječe cevi vključno z manipulacijskimi stroški, odvozom na stalno lastno deponijo, vključno s stroški deponije. Montaža nove cevi do dolžine 50 cm in postavitev obstoječega okvirja na višino ter povezava vtočne cevi pod robnikom.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</si>
  <si>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Dvig ali spust obstoječih LTŽ pokrovov</t>
    </r>
    <r>
      <rPr>
        <sz val="10"/>
        <color theme="1"/>
        <rFont val="Arial Narrow"/>
        <family val="2"/>
        <charset val="238"/>
      </rPr>
      <t xml:space="preserve"> na cesti in pločniku (telekom, elektro, kanalizacija) na ustrezno višino. V ceni so zajeta vsa potrebna dela in material.
Obračun za </t>
    </r>
    <r>
      <rPr>
        <b/>
        <sz val="10"/>
        <color theme="1"/>
        <rFont val="Arial Narrow"/>
        <family val="2"/>
        <charset val="238"/>
      </rPr>
      <t>1 kos</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</si>
  <si>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160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</si>
  <si>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Črpanje vode</t>
    </r>
    <r>
      <rPr>
        <sz val="10"/>
        <color theme="1"/>
        <rFont val="Arial Narrow"/>
        <family val="2"/>
        <charset val="238"/>
      </rPr>
      <t xml:space="preserve"> iz gradbene jame, do </t>
    </r>
    <r>
      <rPr>
        <b/>
        <sz val="10"/>
        <color theme="1"/>
        <rFont val="Arial Narrow"/>
        <family val="2"/>
        <charset val="238"/>
      </rPr>
      <t>5 l/s</t>
    </r>
    <r>
      <rPr>
        <sz val="10"/>
        <color theme="1"/>
        <rFont val="Arial Narrow"/>
        <family val="2"/>
        <charset val="238"/>
      </rPr>
      <t xml:space="preserve">.
Obračun je po </t>
    </r>
    <r>
      <rPr>
        <b/>
        <sz val="10"/>
        <color theme="1"/>
        <rFont val="Arial Narrow"/>
        <family val="2"/>
        <charset val="238"/>
      </rPr>
      <t>urah</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</si>
  <si>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200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</si>
  <si>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Obbetoniranje</t>
    </r>
    <r>
      <rPr>
        <sz val="10"/>
        <color theme="1"/>
        <rFont val="Arial Narrow"/>
        <family val="2"/>
        <charset val="238"/>
      </rPr>
      <t xml:space="preserve"> odcepov, hidrantov, odzračevalnih garnitur, lokov in podbetoniranje NL elementov v jaških s porabo betona do  </t>
    </r>
    <r>
      <rPr>
        <b/>
        <sz val="10"/>
        <color theme="1"/>
        <rFont val="Arial Narrow"/>
        <family val="2"/>
        <charset val="238"/>
      </rPr>
      <t>0,15 - 0,20 m</t>
    </r>
    <r>
      <rPr>
        <b/>
        <vertAlign val="superscript"/>
        <sz val="10"/>
        <color theme="1"/>
        <rFont val="Arial Narrow"/>
        <family val="2"/>
        <charset val="238"/>
      </rPr>
      <t>3</t>
    </r>
    <r>
      <rPr>
        <b/>
        <sz val="10"/>
        <color theme="1"/>
        <rFont val="Arial Narrow"/>
        <family val="2"/>
        <charset val="238"/>
      </rPr>
      <t>/kos</t>
    </r>
    <r>
      <rPr>
        <sz val="10"/>
        <color theme="1"/>
        <rFont val="Arial Narrow"/>
        <family val="2"/>
        <charset val="238"/>
      </rPr>
      <t xml:space="preserve">.
Obračun za </t>
    </r>
    <r>
      <rPr>
        <b/>
        <sz val="10"/>
        <color theme="1"/>
        <rFont val="Arial Narrow"/>
        <family val="2"/>
        <charset val="238"/>
      </rPr>
      <t>1 obbetoniranje</t>
    </r>
    <r>
      <rPr>
        <sz val="10"/>
        <color theme="1"/>
        <rFont val="Arial Narrow"/>
        <family val="2"/>
        <charset val="238"/>
      </rPr>
      <t>.</t>
    </r>
  </si>
  <si>
    <r>
      <rPr>
        <b/>
        <sz val="10"/>
        <color theme="1"/>
        <rFont val="Arial Narrow"/>
        <family val="2"/>
        <charset val="238"/>
      </rPr>
      <t>Zavarovanje nastavkov</t>
    </r>
    <r>
      <rPr>
        <sz val="10"/>
        <color theme="1"/>
        <rFont val="Arial Narrow"/>
        <family val="2"/>
        <charset val="238"/>
      </rPr>
      <t xml:space="preserve"> zasunov, odzračevalnih garnitur in hidrantov z betonskimi montažnimi podložnimi ploščami ter namestitev novih cestnih kap na ustrezno niveleto terena ali cestišča.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</si>
  <si>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Izkop</t>
    </r>
    <r>
      <rPr>
        <sz val="10"/>
        <color theme="1"/>
        <rFont val="Arial Narrow"/>
        <family val="2"/>
        <charset val="238"/>
      </rPr>
      <t xml:space="preserve"> vezljive zemljine/zrnate kamnine 3. - 4. kategorije (</t>
    </r>
    <r>
      <rPr>
        <b/>
        <sz val="10"/>
        <color theme="1"/>
        <rFont val="Arial Narrow"/>
        <family val="2"/>
        <charset val="238"/>
      </rPr>
      <t>ročno 20 % in strojno 80 %</t>
    </r>
    <r>
      <rPr>
        <sz val="10"/>
        <color theme="1"/>
        <rFont val="Arial Narrow"/>
        <family val="2"/>
        <charset val="238"/>
      </rPr>
      <t xml:space="preserve">) za </t>
    </r>
    <r>
      <rPr>
        <b/>
        <sz val="10"/>
        <color theme="1"/>
        <rFont val="Arial Narrow"/>
        <family val="2"/>
        <charset val="238"/>
      </rPr>
      <t>potrebe hidrantov</t>
    </r>
    <r>
      <rPr>
        <sz val="10"/>
        <color theme="1"/>
        <rFont val="Arial Narrow"/>
        <family val="2"/>
        <charset val="238"/>
      </rPr>
      <t>. Obsip hidrantov s primernim gramoznim materialom in izkopanim materialom (približno 1 m</t>
    </r>
    <r>
      <rPr>
        <vertAlign val="superscript"/>
        <sz val="10"/>
        <color theme="1"/>
        <rFont val="Arial Narrow"/>
        <family val="2"/>
        <charset val="238"/>
      </rPr>
      <t>3</t>
    </r>
    <r>
      <rPr>
        <sz val="10"/>
        <color theme="1"/>
        <rFont val="Arial Narrow"/>
        <family val="2"/>
        <charset val="238"/>
      </rPr>
      <t xml:space="preserve">/kos). Povrnitev terena v prvotno stanje.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</si>
  <si>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Izvedba križanj</t>
    </r>
    <r>
      <rPr>
        <sz val="10"/>
        <color theme="1"/>
        <rFont val="Arial Narrow"/>
        <family val="2"/>
        <charset val="238"/>
      </rPr>
      <t xml:space="preserve"> projektiranega vodovoda z ostalimi komunalnimi vodi brez zaščitne cevi. Vmesni prostor se zapolni s peščenim materialom na dolžini 2 m. Izkop na mestu križanja se izvaja ročno pod nadzorom upravljalca komunalnega voda.
Obračun za </t>
    </r>
    <r>
      <rPr>
        <b/>
        <sz val="10"/>
        <color theme="1"/>
        <rFont val="Arial Narrow"/>
        <family val="2"/>
        <charset val="238"/>
      </rPr>
      <t>1 križanje</t>
    </r>
    <r>
      <rPr>
        <sz val="10"/>
        <color theme="1"/>
        <rFont val="Arial Narrow"/>
        <family val="2"/>
        <charset val="238"/>
      </rPr>
      <t>.</t>
    </r>
  </si>
  <si>
    <r>
      <rPr>
        <b/>
        <sz val="10"/>
        <color theme="1"/>
        <rFont val="Arial Narrow"/>
        <family val="2"/>
        <charset val="238"/>
      </rPr>
      <t>Demontaža obstoječih cevi</t>
    </r>
    <r>
      <rPr>
        <sz val="10"/>
        <color theme="1"/>
        <rFont val="Arial Narrow"/>
        <family val="2"/>
        <charset val="238"/>
      </rPr>
      <t xml:space="preserve"> pri novih priključkih in ukinitvah, vključno z rezanjem cevi, začasnim zapiranjem ventilov obstoječih cevi in zaporo vodooskrbe. Demontaža obstoječih cestnih kap z označevalnimi tablicami ukinjenih zasunov in hidrantov. Odvoz demontiranih delov in ukinjenih delov cevi na trajno deponijo, vključno z manipulacijskimi stroški in stroški deponije.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</si>
  <si>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80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</si>
  <si>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Demontaža</t>
    </r>
    <r>
      <rPr>
        <sz val="10"/>
        <color theme="1"/>
        <rFont val="Arial Narrow"/>
        <family val="2"/>
        <charset val="238"/>
      </rPr>
      <t xml:space="preserve"> in odvoz starega </t>
    </r>
    <r>
      <rPr>
        <b/>
        <sz val="10"/>
        <color theme="1"/>
        <rFont val="Arial Narrow"/>
        <family val="2"/>
        <charset val="238"/>
      </rPr>
      <t>hidranta</t>
    </r>
    <r>
      <rPr>
        <sz val="10"/>
        <color theme="1"/>
        <rFont val="Arial Narrow"/>
        <family val="2"/>
        <charset val="238"/>
      </rPr>
      <t xml:space="preserve"> na deponijo, vključno z vsemi manipulacijskimi stroški in stroški deponije.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</si>
  <si>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podtalnega ali nadtalnega </t>
    </r>
    <r>
      <rPr>
        <b/>
        <sz val="10"/>
        <color theme="1"/>
        <rFont val="Arial Narrow"/>
        <family val="2"/>
        <charset val="238"/>
      </rPr>
      <t>hidranta</t>
    </r>
    <r>
      <rPr>
        <sz val="10"/>
        <color theme="1"/>
        <rFont val="Arial Narrow"/>
        <family val="2"/>
        <charset val="238"/>
      </rPr>
      <t xml:space="preserve"> lomljive izvedbe. Prenos, spuščanje in polaganje hidrantne cevi ter poravnava v horizontalni in vertikalni smeri. Dobava in polaganje opozorilnega traku nad vodovodno cevjo do hidranta.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</si>
  <si>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polaganje vseh cevi v jarek ter montaža in poravnava v vertikalni in horizontalni smeri.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</si>
  <si>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t>
    </r>
    <r>
      <rPr>
        <b/>
        <sz val="10"/>
        <color theme="1"/>
        <rFont val="Arial Narrow"/>
        <family val="2"/>
        <charset val="238"/>
      </rPr>
      <t>odzračevalne garniture</t>
    </r>
    <r>
      <rPr>
        <sz val="10"/>
        <color theme="1"/>
        <rFont val="Arial Narrow"/>
        <family val="2"/>
        <charset val="238"/>
      </rPr>
      <t xml:space="preserve"> (podzemna izvedba s cestno kapo).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</si>
  <si>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zobčastih </t>
    </r>
    <r>
      <rPr>
        <b/>
        <sz val="10"/>
        <color theme="1"/>
        <rFont val="Arial Narrow"/>
        <family val="2"/>
        <charset val="238"/>
      </rPr>
      <t>spojk</t>
    </r>
    <r>
      <rPr>
        <sz val="10"/>
        <color theme="1"/>
        <rFont val="Arial Narrow"/>
        <family val="2"/>
        <charset val="238"/>
      </rPr>
      <t xml:space="preserve">, maxi quick spojk in univerzalnih spojk.
Obračun za </t>
    </r>
    <r>
      <rPr>
        <b/>
        <sz val="10"/>
        <color theme="1"/>
        <rFont val="Arial Narrow"/>
        <family val="2"/>
        <charset val="238"/>
      </rPr>
      <t>1 kos</t>
    </r>
    <r>
      <rPr>
        <sz val="10"/>
        <color theme="1"/>
        <rFont val="Arial Narrow"/>
        <family val="2"/>
        <charset val="238"/>
      </rPr>
      <t>.</t>
    </r>
  </si>
  <si>
    <r>
      <t xml:space="preserve">Izvedba </t>
    </r>
    <r>
      <rPr>
        <b/>
        <sz val="10"/>
        <color theme="1"/>
        <rFont val="Arial Narrow"/>
        <family val="2"/>
        <charset val="238"/>
      </rPr>
      <t>tlačnega preizkusa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v skladu s standardom EN 805 in zahtevami upravljalca vodovoda.
Obračun za </t>
    </r>
    <r>
      <rPr>
        <b/>
        <sz val="10"/>
        <color theme="1"/>
        <rFont val="Arial Narrow"/>
        <family val="2"/>
        <charset val="238"/>
      </rPr>
      <t xml:space="preserve">1 m' </t>
    </r>
    <r>
      <rPr>
        <sz val="10"/>
        <color theme="1"/>
        <rFont val="Arial Narrow"/>
        <family val="2"/>
        <charset val="238"/>
      </rPr>
      <t>voda.</t>
    </r>
  </si>
  <si>
    <r>
      <rPr>
        <b/>
        <sz val="10"/>
        <color theme="1"/>
        <rFont val="Arial Narrow"/>
        <family val="2"/>
        <charset val="238"/>
      </rPr>
      <t>Dezinfekcija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pred izvedbo prevezav in vključitvijo v obratovanje. Postavka vključuje izpiranje cevovoda in pridobitev dokazila o ustreznosti kvalitete vode.
Obračun za </t>
    </r>
    <r>
      <rPr>
        <b/>
        <sz val="10"/>
        <color theme="1"/>
        <rFont val="Arial Narrow"/>
        <family val="2"/>
        <charset val="238"/>
      </rPr>
      <t>1 m'</t>
    </r>
    <r>
      <rPr>
        <sz val="10"/>
        <color theme="1"/>
        <rFont val="Arial Narrow"/>
        <family val="2"/>
        <charset val="238"/>
      </rPr>
      <t>.</t>
    </r>
  </si>
  <si>
    <r>
      <t xml:space="preserve">Nabava in </t>
    </r>
    <r>
      <rPr>
        <b/>
        <sz val="10"/>
        <color theme="1"/>
        <rFont val="Arial Narrow"/>
        <family val="2"/>
        <charset val="238"/>
      </rPr>
      <t>polaganje označevalnega traku</t>
    </r>
    <r>
      <rPr>
        <sz val="10"/>
        <color theme="1"/>
        <rFont val="Arial Narrow"/>
        <family val="2"/>
        <charset val="238"/>
      </rPr>
      <t xml:space="preserve"> nad vodovodnimi cevmi.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</si>
  <si>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Nabava</t>
    </r>
    <r>
      <rPr>
        <sz val="10"/>
        <color theme="1"/>
        <rFont val="Arial Narrow"/>
        <family val="2"/>
        <charset val="238"/>
      </rPr>
      <t xml:space="preserve">, dobava in montaža </t>
    </r>
    <r>
      <rPr>
        <b/>
        <sz val="10"/>
        <color theme="1"/>
        <rFont val="Arial Narrow"/>
        <family val="2"/>
        <charset val="238"/>
      </rPr>
      <t>tablic</t>
    </r>
    <r>
      <rPr>
        <sz val="10"/>
        <color theme="1"/>
        <rFont val="Arial Narrow"/>
        <family val="2"/>
        <charset val="238"/>
      </rPr>
      <t xml:space="preserve"> za označevanje podtalnih hidrantov, zračnikov in zasunov.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</si>
  <si>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montažnih del.</t>
    </r>
  </si>
  <si>
    <r>
      <rPr>
        <b/>
        <sz val="10"/>
        <color theme="1"/>
        <rFont val="Arial Narrow"/>
        <family val="2"/>
        <charset val="238"/>
      </rPr>
      <t xml:space="preserve">Montaža PE d 63 </t>
    </r>
    <r>
      <rPr>
        <sz val="10"/>
        <color theme="1"/>
        <rFont val="Arial Narrow"/>
        <family val="2"/>
        <charset val="238"/>
      </rPr>
      <t xml:space="preserve">cevi za </t>
    </r>
    <r>
      <rPr>
        <b/>
        <sz val="10"/>
        <color theme="1"/>
        <rFont val="Arial Narrow"/>
        <family val="2"/>
        <charset val="238"/>
      </rPr>
      <t>provizorij</t>
    </r>
    <r>
      <rPr>
        <sz val="10"/>
        <color theme="1"/>
        <rFont val="Arial Narrow"/>
        <family val="2"/>
        <charset val="238"/>
      </rPr>
      <t xml:space="preserve">, odcep </t>
    </r>
    <r>
      <rPr>
        <b/>
        <sz val="10"/>
        <color theme="1"/>
        <rFont val="Arial Narrow"/>
        <family val="2"/>
        <charset val="238"/>
      </rPr>
      <t>s cevi DN 80</t>
    </r>
    <r>
      <rPr>
        <sz val="10"/>
        <color theme="1"/>
        <rFont val="Arial Narrow"/>
        <family val="2"/>
        <charset val="238"/>
      </rPr>
      <t xml:space="preserve">, po odsekih ob trasi za začasno napajanje objektov v času prekinitve vodovodne cevi zaradi prevezav in priključitvijo hišnih priključkov ob trasi. Postavka vključuje tudi montažo vseh potrebnih spojk in demontažo cevi za provizorij po končanih delih.
Obračun za komplet izvedbo del po </t>
    </r>
    <r>
      <rPr>
        <b/>
        <sz val="10"/>
        <color theme="1"/>
        <rFont val="Arial Narrow"/>
        <family val="2"/>
        <charset val="238"/>
      </rPr>
      <t>1 m'</t>
    </r>
    <r>
      <rPr>
        <sz val="10"/>
        <color theme="1"/>
        <rFont val="Arial Narrow"/>
        <family val="2"/>
        <charset val="238"/>
      </rPr>
      <t>.</t>
    </r>
  </si>
  <si>
    <t>1.54</t>
  </si>
  <si>
    <t>1.55</t>
  </si>
  <si>
    <t>1.56</t>
  </si>
  <si>
    <t>V ceni NL cevi so všteta potrebna standardna tesnila in Vi tesnila.</t>
  </si>
  <si>
    <t>V ceni NL fazonskih kosov so všteta vsa potrebna tesnila. V ceni NL kosov, spojnih kosov in armaturah na prirobnico so všteta vsa potrebna tesnila in vijačni material.</t>
  </si>
  <si>
    <r>
      <t xml:space="preserve">N kos, </t>
    </r>
    <r>
      <rPr>
        <b/>
        <sz val="10"/>
        <color theme="1"/>
        <rFont val="Arial Narrow"/>
        <family val="2"/>
        <charset val="238"/>
      </rPr>
      <t>DN 80</t>
    </r>
    <r>
      <rPr>
        <sz val="10"/>
        <color theme="1"/>
        <rFont val="Arial Narrow"/>
        <family val="2"/>
        <charset val="238"/>
      </rPr>
      <t>, PN 10</t>
    </r>
  </si>
  <si>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80</t>
    </r>
    <r>
      <rPr>
        <sz val="10"/>
        <color theme="1"/>
        <rFont val="Arial Narrow"/>
        <family val="2"/>
        <charset val="238"/>
      </rPr>
      <t>, PN 10</t>
    </r>
  </si>
  <si>
    <t>V ceni spojnih kosov je vključen ves potreben vijačni material za medprirobnične spoje fazonskih kosov, armatur in spojnih kosov.</t>
  </si>
  <si>
    <t>NABAVA VODOVODNEGA MATERIALA HP</t>
  </si>
  <si>
    <t>POOBLAŠČENI INVESTITOR:</t>
  </si>
  <si>
    <t>DDV 22 %</t>
  </si>
  <si>
    <t>SKUPAJ BRUTO:</t>
  </si>
  <si>
    <r>
      <rPr>
        <b/>
        <sz val="10"/>
        <color theme="1"/>
        <rFont val="Arial Narrow"/>
        <family val="2"/>
        <charset val="238"/>
      </rPr>
      <t>Rezkanje ali rušenje</t>
    </r>
    <r>
      <rPr>
        <sz val="10"/>
        <color theme="1"/>
        <rFont val="Arial Narrow"/>
        <family val="2"/>
        <charset val="238"/>
      </rPr>
      <t xml:space="preserve"> asfaltnega cestišča v debelini do 11 cm v potrebni širini vključno z </t>
    </r>
    <r>
      <rPr>
        <b/>
        <sz val="10"/>
        <color theme="1"/>
        <rFont val="Arial Narrow"/>
        <family val="2"/>
        <charset val="238"/>
      </rPr>
      <t>zarezanjem</t>
    </r>
    <r>
      <rPr>
        <sz val="10"/>
        <color theme="1"/>
        <rFont val="Arial Narrow"/>
        <family val="2"/>
        <charset val="238"/>
      </rPr>
      <t xml:space="preserve">, poravnavanjem, zavaljanjem in odvozom na trajno lastno deponijo, vključno s stroški deponije. Zagotavljanje prevoznosti do končne ureditve.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</si>
  <si>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Strojni</t>
    </r>
    <r>
      <rPr>
        <sz val="10"/>
        <color theme="1"/>
        <rFont val="Arial Narrow"/>
        <family val="2"/>
        <charset val="238"/>
      </rPr>
      <t xml:space="preserve"> izkop vezljive zemljine/zrnate kamnine 3. - 4. kategorije </t>
    </r>
    <r>
      <rPr>
        <b/>
        <sz val="10"/>
        <color theme="1"/>
        <rFont val="Arial Narrow"/>
        <family val="2"/>
        <charset val="238"/>
      </rPr>
      <t xml:space="preserve">z nakladanjem na kamion. </t>
    </r>
    <r>
      <rPr>
        <sz val="10"/>
        <color theme="1"/>
        <rFont val="Arial Narrow"/>
        <family val="2"/>
        <charset val="238"/>
      </rPr>
      <t xml:space="preserve">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</si>
  <si>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Ročni</t>
    </r>
    <r>
      <rPr>
        <sz val="10"/>
        <color theme="1"/>
        <rFont val="Arial Narrow"/>
        <family val="2"/>
        <charset val="238"/>
      </rPr>
      <t xml:space="preserve"> izkop vezljive zemljine/zrnate kamnine 3. - 4. kategorije </t>
    </r>
    <r>
      <rPr>
        <b/>
        <sz val="10"/>
        <color theme="1"/>
        <rFont val="Arial Narrow"/>
        <family val="2"/>
        <charset val="238"/>
      </rPr>
      <t>z nakladanjem na kamion</t>
    </r>
    <r>
      <rPr>
        <sz val="10"/>
        <color theme="1"/>
        <rFont val="Arial Narrow"/>
        <family val="2"/>
        <charset val="238"/>
      </rPr>
      <t xml:space="preserve">. 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</si>
  <si>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t>
    </r>
    <r>
      <rPr>
        <b/>
        <sz val="10"/>
        <color theme="1"/>
        <rFont val="Arial Narrow"/>
        <family val="2"/>
        <charset val="238"/>
      </rPr>
      <t>izdelava obsipa in nasipa</t>
    </r>
    <r>
      <rPr>
        <sz val="10"/>
        <color theme="1"/>
        <rFont val="Arial Narrow"/>
        <family val="2"/>
        <charset val="238"/>
      </rPr>
      <t xml:space="preserve"> 20 cm nad temenom cevi. Izvedba 3 - 5 cm debelega ležišča cevi na peščeni posteljici. Obsip cevi se izvaja v slojih po 20 cm istočasno na obeh straneh cevi in se utrjuje do 95 % trdnosti po standardnem Proktorjevem postopku. Paziti je potrebno, da se cev ne premakne iz ležišča.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</si>
  <si>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Vodovod - širok izkop</t>
  </si>
  <si>
    <t>1_18</t>
  </si>
  <si>
    <t>1_17</t>
  </si>
  <si>
    <r>
      <rPr>
        <b/>
        <sz val="10"/>
        <color theme="1"/>
        <rFont val="Arial Narrow"/>
        <family val="2"/>
        <charset val="238"/>
      </rPr>
      <t xml:space="preserve">Rezkanje asfalta </t>
    </r>
    <r>
      <rPr>
        <sz val="10"/>
        <color theme="1"/>
        <rFont val="Arial Narrow"/>
        <family val="2"/>
        <charset val="238"/>
      </rPr>
      <t xml:space="preserve">v debelini </t>
    </r>
    <r>
      <rPr>
        <b/>
        <sz val="10"/>
        <color theme="1"/>
        <rFont val="Arial Narrow"/>
        <family val="2"/>
        <charset val="238"/>
      </rPr>
      <t xml:space="preserve">3 - 5 cm </t>
    </r>
    <r>
      <rPr>
        <sz val="10"/>
        <color theme="1"/>
        <rFont val="Arial Narrow"/>
        <family val="2"/>
        <charset val="238"/>
      </rPr>
      <t xml:space="preserve">na robovih že odrezanega asfalta v </t>
    </r>
    <r>
      <rPr>
        <b/>
        <sz val="10"/>
        <color theme="1"/>
        <rFont val="Arial Narrow"/>
        <family val="2"/>
        <charset val="238"/>
      </rPr>
      <t xml:space="preserve">širini 0,20 do 0,50 m </t>
    </r>
    <r>
      <rPr>
        <sz val="10"/>
        <color theme="1"/>
        <rFont val="Arial Narrow"/>
        <family val="2"/>
        <charset val="238"/>
      </rPr>
      <t xml:space="preserve">in odvozom na trajno lastno deponijo, vključno s stroški deponije.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</si>
  <si>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finega planuma</t>
    </r>
    <r>
      <rPr>
        <sz val="10"/>
        <color theme="1"/>
        <rFont val="Arial Narrow"/>
        <family val="2"/>
        <charset val="238"/>
      </rPr>
      <t xml:space="preserve"> zgornjega ustroja in utrjevanjem na predpisano nosilnost, vključno z dosipom materiala in meritvami nosilnosti.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</si>
  <si>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varnostnega načrta</t>
    </r>
    <r>
      <rPr>
        <sz val="10"/>
        <color theme="1"/>
        <rFont val="Arial Narrow"/>
        <family val="2"/>
        <charset val="238"/>
      </rPr>
      <t xml:space="preserve"> za enostavnejši objekt. V izdelavo so vključeni vsi stroški. Koordinacija VZPD na gradbišču. V ceno je vštet tudi en obisk na gradbišču.
V ponudbi se predpostavi cena </t>
    </r>
    <r>
      <rPr>
        <b/>
        <sz val="10"/>
        <color theme="1"/>
        <rFont val="Arial Narrow"/>
        <family val="2"/>
        <charset val="238"/>
      </rPr>
      <t>200 €</t>
    </r>
    <r>
      <rPr>
        <sz val="10"/>
        <color theme="1"/>
        <rFont val="Arial Narrow"/>
        <family val="2"/>
        <charset val="238"/>
      </rPr>
      <t>.</t>
    </r>
  </si>
  <si>
    <t>1.57</t>
  </si>
  <si>
    <t>1_19</t>
  </si>
  <si>
    <r>
      <t xml:space="preserve">Zasip z </t>
    </r>
    <r>
      <rPr>
        <b/>
        <sz val="10"/>
        <color theme="1"/>
        <rFont val="Arial Narrow"/>
        <family val="2"/>
        <charset val="238"/>
      </rPr>
      <t>obstoječim materialom</t>
    </r>
    <r>
      <rPr>
        <sz val="10"/>
        <color theme="1"/>
        <rFont val="Arial Narrow"/>
        <family val="2"/>
        <charset val="238"/>
      </rPr>
      <t xml:space="preserve"> (do 10 %)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nasipa.</t>
    </r>
  </si>
  <si>
    <t>B: REKAPITULACIJA HIŠNI PRIKLJUČKI</t>
  </si>
  <si>
    <r>
      <t xml:space="preserve">Nabava, postavitev in obbetoniranje </t>
    </r>
    <r>
      <rPr>
        <b/>
        <sz val="10"/>
        <color theme="1"/>
        <rFont val="Arial Narrow"/>
        <family val="2"/>
        <charset val="238"/>
      </rPr>
      <t>stebričkov signalnih tablic</t>
    </r>
    <r>
      <rPr>
        <sz val="10"/>
        <color theme="1"/>
        <rFont val="Arial Narrow"/>
        <family val="2"/>
        <charset val="238"/>
      </rPr>
      <t xml:space="preserve"> za oznako podzemnih hidrantov, odzračevalnih garnitur in zasunov. Stebrički so iz jeklenih korozijako zaščitenih cevi fi 50 in višine 2500 mm. Poraba betona do 0,15 m3/kos.
Obračun za </t>
    </r>
    <r>
      <rPr>
        <b/>
        <sz val="10"/>
        <color theme="1"/>
        <rFont val="Arial Narrow"/>
        <family val="2"/>
        <charset val="238"/>
      </rPr>
      <t>1 kos</t>
    </r>
    <r>
      <rPr>
        <sz val="10"/>
        <color theme="1"/>
        <rFont val="Arial Narrow"/>
        <family val="2"/>
        <charset val="238"/>
      </rPr>
      <t>.</t>
    </r>
  </si>
  <si>
    <t>INVESTITOR:</t>
  </si>
  <si>
    <t>1. ZEMELJSKA DELA</t>
  </si>
  <si>
    <t>2. MONTAŽNA DELA</t>
  </si>
  <si>
    <t>3. NABAVA MATERIALA</t>
  </si>
  <si>
    <t>C: REKAPITULACIJA KANALIZACIJA</t>
  </si>
  <si>
    <t>1. SANACIJA KANALIZACIJE</t>
  </si>
  <si>
    <t>A: GLAVNI VOD</t>
  </si>
  <si>
    <t>B: HIŠNI PRIKLJUČKI</t>
  </si>
  <si>
    <r>
      <t xml:space="preserve">CEVI: </t>
    </r>
    <r>
      <rPr>
        <sz val="11"/>
        <rFont val="Arial Narrow"/>
        <family val="2"/>
        <charset val="238"/>
      </rPr>
      <t xml:space="preserve"> SIST EN 545:2010, C40</t>
    </r>
  </si>
  <si>
    <t>C: KANALIZACIJA</t>
  </si>
  <si>
    <t>3.1</t>
  </si>
  <si>
    <t>3.2</t>
  </si>
  <si>
    <t>SANACIJA KANALIZACIJE</t>
  </si>
  <si>
    <t>OBČINA DOMŽALE</t>
  </si>
  <si>
    <t>Ljubljanska c. 69, 1230 Domžale</t>
  </si>
  <si>
    <t>2.26</t>
  </si>
  <si>
    <t>2.27</t>
  </si>
  <si>
    <r>
      <rPr>
        <b/>
        <sz val="10"/>
        <rFont val="Arial Narrow"/>
        <family val="2"/>
        <charset val="238"/>
      </rPr>
      <t>Podtalni hidrant-blatnik</t>
    </r>
    <r>
      <rPr>
        <sz val="10"/>
        <rFont val="Arial Narrow"/>
        <family val="2"/>
        <charset val="238"/>
      </rPr>
      <t xml:space="preserve"> s podložko in cestno kapo,               </t>
    </r>
    <r>
      <rPr>
        <b/>
        <sz val="10"/>
        <rFont val="Arial Narrow"/>
        <family val="2"/>
        <charset val="238"/>
      </rPr>
      <t>H = 1,5 m</t>
    </r>
    <r>
      <rPr>
        <sz val="10"/>
        <rFont val="Arial Narrow"/>
        <family val="2"/>
        <charset val="238"/>
      </rPr>
      <t xml:space="preserve">, npr. Hawle 490F/490Z z možnostjo popolne izpraznitve in pretokom 165 m3/h pri 1 bar tlačne razlike,      </t>
    </r>
    <r>
      <rPr>
        <b/>
        <sz val="10"/>
        <rFont val="Arial Narrow"/>
        <family val="2"/>
        <charset val="238"/>
      </rPr>
      <t>DN 80</t>
    </r>
    <r>
      <rPr>
        <sz val="10"/>
        <rFont val="Arial Narrow"/>
        <family val="2"/>
        <charset val="238"/>
      </rPr>
      <t xml:space="preserve">, PN 16 (skladen z </t>
    </r>
    <r>
      <rPr>
        <b/>
        <sz val="10"/>
        <rFont val="Arial Narrow"/>
        <family val="2"/>
        <charset val="238"/>
      </rPr>
      <t>DIN 3221).</t>
    </r>
  </si>
  <si>
    <r>
      <t xml:space="preserve">Vzdrževanje </t>
    </r>
    <r>
      <rPr>
        <b/>
        <sz val="10"/>
        <color theme="1"/>
        <rFont val="Arial Narrow"/>
        <family val="2"/>
        <charset val="238"/>
      </rPr>
      <t>makadamskega vozišča</t>
    </r>
    <r>
      <rPr>
        <sz val="10"/>
        <color theme="1"/>
        <rFont val="Arial Narrow"/>
        <family val="2"/>
        <charset val="238"/>
      </rPr>
      <t xml:space="preserve"> z dosipom materiala pred dokončno utrditvijo vozišča. Izvedba vsakodnevno v času gradnje.</t>
    </r>
  </si>
  <si>
    <r>
      <rPr>
        <b/>
        <sz val="10"/>
        <color theme="1"/>
        <rFont val="Arial Narrow"/>
        <family val="2"/>
        <charset val="238"/>
      </rPr>
      <t>Utrditev in uvaljanje</t>
    </r>
    <r>
      <rPr>
        <sz val="10"/>
        <color theme="1"/>
        <rFont val="Arial Narrow"/>
        <family val="2"/>
        <charset val="238"/>
      </rPr>
      <t xml:space="preserve"> zaključnega sloja makadamske površine-bankine do 95% trdnosti po standardnem Proktorjevem postopku. Obračun za </t>
    </r>
    <r>
      <rPr>
        <b/>
        <sz val="10"/>
        <color theme="1"/>
        <rFont val="Arial Narrow"/>
        <family val="2"/>
        <charset val="238"/>
      </rPr>
      <t>1 m2.</t>
    </r>
  </si>
  <si>
    <t>1.58</t>
  </si>
  <si>
    <t>1.59</t>
  </si>
  <si>
    <t>1.60</t>
  </si>
  <si>
    <t>1.61</t>
  </si>
  <si>
    <t>2.28</t>
  </si>
  <si>
    <t>2.29</t>
  </si>
  <si>
    <r>
      <t xml:space="preserve">INVESTICIJSKO VZDRŽEVANJE VODOVODA V OBČINI </t>
    </r>
    <r>
      <rPr>
        <b/>
        <sz val="11"/>
        <rFont val="Arial Narrow"/>
        <family val="2"/>
        <charset val="238"/>
      </rPr>
      <t>DOMŽALE</t>
    </r>
  </si>
  <si>
    <t>Faktor razrahljivosti upoštevan v ceni na enoto.</t>
  </si>
  <si>
    <r>
      <t xml:space="preserve">Sekanje podrasti - grmovja in dreves debel do 10 cm, strojno in ročno,  z razžaganjem in nalaganjem na transportna vozila ter odvozom na deponijo (vključno s stroški deponiranja).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</si>
  <si>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2.24</t>
  </si>
  <si>
    <r>
      <t>Prenos, spuščanje in montaža NL fazonskih kosov (</t>
    </r>
    <r>
      <rPr>
        <b/>
        <sz val="10"/>
        <color theme="1"/>
        <rFont val="Arial Narrow"/>
        <family val="2"/>
        <charset val="238"/>
      </rPr>
      <t>DN 80 - DN 200</t>
    </r>
    <r>
      <rPr>
        <sz val="10"/>
        <color theme="1"/>
        <rFont val="Arial Narrow"/>
        <family val="2"/>
        <charset val="238"/>
      </rPr>
      <t xml:space="preserve">). 
Obračun za </t>
    </r>
    <r>
      <rPr>
        <b/>
        <sz val="10"/>
        <color theme="1"/>
        <rFont val="Arial Narrow"/>
        <family val="2"/>
        <charset val="238"/>
      </rPr>
      <t>1 kos</t>
    </r>
    <r>
      <rPr>
        <sz val="10"/>
        <color theme="1"/>
        <rFont val="Arial Narrow"/>
        <family val="2"/>
        <charset val="238"/>
      </rPr>
      <t>.</t>
    </r>
  </si>
  <si>
    <r>
      <t xml:space="preserve">NL cev, </t>
    </r>
    <r>
      <rPr>
        <b/>
        <sz val="10"/>
        <color theme="1"/>
        <rFont val="Arial Narrow"/>
        <family val="2"/>
        <charset val="238"/>
      </rPr>
      <t>STD</t>
    </r>
    <r>
      <rPr>
        <sz val="10"/>
        <color theme="1"/>
        <rFont val="Arial Narrow"/>
        <family val="2"/>
        <charset val="238"/>
      </rPr>
      <t xml:space="preserve"> spoj, l = 6 m, </t>
    </r>
    <r>
      <rPr>
        <b/>
        <sz val="10"/>
        <color theme="1"/>
        <rFont val="Arial Narrow"/>
        <family val="2"/>
        <charset val="238"/>
      </rPr>
      <t>DN 150</t>
    </r>
  </si>
  <si>
    <r>
      <t xml:space="preserve">NL cev, </t>
    </r>
    <r>
      <rPr>
        <b/>
        <sz val="10"/>
        <color theme="1"/>
        <rFont val="Arial Narrow"/>
        <family val="2"/>
        <charset val="238"/>
      </rPr>
      <t>STD Vi</t>
    </r>
    <r>
      <rPr>
        <sz val="10"/>
        <color theme="1"/>
        <rFont val="Arial Narrow"/>
        <family val="2"/>
        <charset val="238"/>
      </rPr>
      <t xml:space="preserve"> spoj, l = 6 m, </t>
    </r>
    <r>
      <rPr>
        <b/>
        <sz val="10"/>
        <color theme="1"/>
        <rFont val="Arial Narrow"/>
        <family val="2"/>
        <charset val="238"/>
      </rPr>
      <t>DN 150</t>
    </r>
  </si>
  <si>
    <r>
      <t xml:space="preserve">NL cev, </t>
    </r>
    <r>
      <rPr>
        <b/>
        <sz val="10"/>
        <color theme="1"/>
        <rFont val="Arial Narrow"/>
        <family val="2"/>
        <charset val="238"/>
      </rPr>
      <t>vmesni</t>
    </r>
    <r>
      <rPr>
        <sz val="10"/>
        <color theme="1"/>
        <rFont val="Arial Narrow"/>
        <family val="2"/>
        <charset val="238"/>
      </rPr>
      <t xml:space="preserve"> ravni kos, L = 1 m, </t>
    </r>
    <r>
      <rPr>
        <b/>
        <sz val="10"/>
        <color theme="1"/>
        <rFont val="Arial Narrow"/>
        <family val="2"/>
        <charset val="238"/>
      </rPr>
      <t>DN 150</t>
    </r>
  </si>
  <si>
    <r>
      <t xml:space="preserve">FFR kos, </t>
    </r>
    <r>
      <rPr>
        <b/>
        <sz val="10"/>
        <color theme="1"/>
        <rFont val="Arial Narrow"/>
        <family val="2"/>
        <charset val="238"/>
      </rPr>
      <t>DN 200/150</t>
    </r>
    <r>
      <rPr>
        <sz val="10"/>
        <color theme="1"/>
        <rFont val="Arial Narrow"/>
        <family val="2"/>
        <charset val="238"/>
      </rPr>
      <t>, PN 10</t>
    </r>
  </si>
  <si>
    <r>
      <t xml:space="preserve">MMA kos, </t>
    </r>
    <r>
      <rPr>
        <b/>
        <sz val="10"/>
        <color theme="1"/>
        <rFont val="Arial Narrow"/>
        <family val="2"/>
        <charset val="238"/>
      </rPr>
      <t>Vi spoj, DN 150X80</t>
    </r>
    <r>
      <rPr>
        <sz val="10"/>
        <color theme="1"/>
        <rFont val="Arial Narrow"/>
        <family val="2"/>
        <charset val="238"/>
      </rPr>
      <t>, PN 10</t>
    </r>
  </si>
  <si>
    <r>
      <rPr>
        <b/>
        <sz val="10"/>
        <color theme="1"/>
        <rFont val="Arial Narrow"/>
        <family val="2"/>
        <charset val="238"/>
      </rPr>
      <t>Univerzalna spojka E</t>
    </r>
    <r>
      <rPr>
        <sz val="10"/>
        <color theme="1"/>
        <rFont val="Arial Narrow"/>
        <family val="2"/>
        <charset val="238"/>
      </rPr>
      <t>, razstavljiva, iz nodularne litine GGG 400, z epoksi zaščitnim premazom, NBR tesnili in spojnim materialom za DN 200, PN 10 (skladna z ISO 2531).</t>
    </r>
  </si>
  <si>
    <r>
      <rPr>
        <b/>
        <sz val="10"/>
        <color theme="1"/>
        <rFont val="Arial Narrow"/>
        <family val="2"/>
        <charset val="238"/>
      </rPr>
      <t>Ureditev cestnega režima</t>
    </r>
    <r>
      <rPr>
        <sz val="10"/>
        <color theme="1"/>
        <rFont val="Arial Narrow"/>
        <family val="2"/>
        <charset val="238"/>
      </rPr>
      <t xml:space="preserve"> v času gradnje z izdajo obvestil, zavarovanjem gradbišča s predpisano prometno signalizacijo, kot so letve, opozorilne vrvice, znaki in svetlobna telesa. Po končanih delih odstranitev le-te. V ponudbi se predpostavi cena 2</t>
    </r>
    <r>
      <rPr>
        <b/>
        <sz val="10"/>
        <color theme="1"/>
        <rFont val="Arial Narrow"/>
        <family val="2"/>
        <charset val="238"/>
      </rPr>
      <t>000</t>
    </r>
    <r>
      <rPr>
        <sz val="10"/>
        <color theme="1"/>
        <rFont val="Arial Narrow"/>
        <family val="2"/>
        <charset val="238"/>
      </rPr>
      <t xml:space="preserve"> €, obračun je po dejanskih stroških. Naročila dodatnih elementov zapore in morebitne poškodbe zapore so stroški izvajalca.</t>
    </r>
  </si>
  <si>
    <r>
      <t xml:space="preserve">Prenos, spuščanje in montaža </t>
    </r>
    <r>
      <rPr>
        <b/>
        <sz val="10"/>
        <color theme="1"/>
        <rFont val="Arial Narrow"/>
        <family val="2"/>
        <charset val="238"/>
      </rPr>
      <t>zasunov DN 125</t>
    </r>
    <r>
      <rPr>
        <sz val="10"/>
        <color theme="1"/>
        <rFont val="Arial Narrow"/>
        <family val="2"/>
        <charset val="238"/>
      </rPr>
      <t xml:space="preserve"> z ročnim kolesom.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</si>
  <si>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elementov za meritev tlaka.
Obračun za </t>
    </r>
    <r>
      <rPr>
        <b/>
        <sz val="10"/>
        <color theme="1"/>
        <rFont val="Arial Narrow"/>
        <family val="2"/>
        <charset val="238"/>
      </rPr>
      <t>1 kos</t>
    </r>
    <r>
      <rPr>
        <sz val="10"/>
        <color theme="1"/>
        <rFont val="Arial Narrow"/>
        <family val="2"/>
        <charset val="238"/>
      </rPr>
      <t>.</t>
    </r>
  </si>
  <si>
    <r>
      <t xml:space="preserve">E kos, </t>
    </r>
    <r>
      <rPr>
        <b/>
        <sz val="10"/>
        <color theme="1"/>
        <rFont val="Arial Narrow"/>
        <family val="2"/>
        <charset val="238"/>
      </rPr>
      <t>DN 150</t>
    </r>
    <r>
      <rPr>
        <sz val="10"/>
        <color theme="1"/>
        <rFont val="Arial Narrow"/>
        <family val="2"/>
        <charset val="238"/>
      </rPr>
      <t>, PN 10</t>
    </r>
  </si>
  <si>
    <r>
      <t xml:space="preserve">FFR kos, </t>
    </r>
    <r>
      <rPr>
        <b/>
        <sz val="10"/>
        <color theme="1"/>
        <rFont val="Arial Narrow"/>
        <family val="2"/>
        <charset val="238"/>
      </rPr>
      <t>DN 150/125</t>
    </r>
    <r>
      <rPr>
        <sz val="10"/>
        <color theme="1"/>
        <rFont val="Arial Narrow"/>
        <family val="2"/>
        <charset val="238"/>
      </rPr>
      <t>, PN 10</t>
    </r>
  </si>
  <si>
    <r>
      <t xml:space="preserve">FF kos l=500 mm, </t>
    </r>
    <r>
      <rPr>
        <b/>
        <sz val="10"/>
        <color theme="1"/>
        <rFont val="Arial Narrow"/>
        <family val="2"/>
        <charset val="238"/>
      </rPr>
      <t>DN 80</t>
    </r>
    <r>
      <rPr>
        <sz val="10"/>
        <color theme="1"/>
        <rFont val="Arial Narrow"/>
        <family val="2"/>
        <charset val="238"/>
      </rPr>
      <t>, PN 10</t>
    </r>
  </si>
  <si>
    <r>
      <t xml:space="preserve">FF kos l=1000 mm, </t>
    </r>
    <r>
      <rPr>
        <b/>
        <sz val="10"/>
        <color theme="1"/>
        <rFont val="Arial Narrow"/>
        <family val="2"/>
        <charset val="238"/>
      </rPr>
      <t>DN 125</t>
    </r>
    <r>
      <rPr>
        <sz val="10"/>
        <color theme="1"/>
        <rFont val="Arial Narrow"/>
        <family val="2"/>
        <charset val="238"/>
      </rPr>
      <t>, PN 10</t>
    </r>
  </si>
  <si>
    <r>
      <rPr>
        <b/>
        <sz val="10"/>
        <color theme="1"/>
        <rFont val="Arial Narrow"/>
        <family val="2"/>
        <charset val="238"/>
      </rPr>
      <t>Zasun</t>
    </r>
    <r>
      <rPr>
        <sz val="10"/>
        <color theme="1"/>
        <rFont val="Arial Narrow"/>
        <family val="2"/>
        <charset val="238"/>
      </rPr>
      <t>, kratka izvedba z ročnim kolesom</t>
    </r>
    <r>
      <rPr>
        <b/>
        <sz val="10"/>
        <color theme="1"/>
        <rFont val="Arial Narrow"/>
        <family val="2"/>
        <charset val="238"/>
      </rPr>
      <t>, DN 125</t>
    </r>
    <r>
      <rPr>
        <sz val="10"/>
        <color theme="1"/>
        <rFont val="Arial Narrow"/>
        <family val="2"/>
        <charset val="238"/>
      </rPr>
      <t>, PN 10</t>
    </r>
  </si>
  <si>
    <t>Zaporni ventil-pocinkan- na navoj DN 20 (R1/2''), PN 10.</t>
  </si>
  <si>
    <r>
      <t xml:space="preserve">Univerzalni navrtalni zasun za cevovod </t>
    </r>
    <r>
      <rPr>
        <b/>
        <sz val="10"/>
        <color theme="1"/>
        <rFont val="Arial Narrow"/>
        <family val="2"/>
        <charset val="238"/>
      </rPr>
      <t>NL DN 125</t>
    </r>
    <r>
      <rPr>
        <sz val="10"/>
        <color theme="1"/>
        <rFont val="Arial Narrow"/>
        <family val="2"/>
        <charset val="238"/>
      </rPr>
      <t xml:space="preserve">, vključno z vrtljivim kosom ISO fiting </t>
    </r>
    <r>
      <rPr>
        <b/>
        <sz val="10"/>
        <color theme="1"/>
        <rFont val="Arial Narrow"/>
        <family val="2"/>
        <charset val="238"/>
      </rPr>
      <t>fi 6/4"/1"</t>
    </r>
    <r>
      <rPr>
        <sz val="10"/>
        <color theme="1"/>
        <rFont val="Arial Narrow"/>
        <family val="2"/>
        <charset val="238"/>
      </rPr>
      <t xml:space="preserve"> in prehodno ločno spojko R1'' -odcep za merilec tlaka.</t>
    </r>
  </si>
  <si>
    <t>Merilec tlaka, PN 10</t>
  </si>
  <si>
    <t>Pocinkani kos: koleno R1''</t>
  </si>
  <si>
    <t>Pocinkani kos: dvovijačnik R1''/1/2''</t>
  </si>
  <si>
    <t>VODOVOD V NASELJU KRTINA</t>
  </si>
  <si>
    <r>
      <rPr>
        <b/>
        <sz val="10"/>
        <rFont val="Arial Narrow"/>
        <family val="2"/>
        <charset val="238"/>
      </rPr>
      <t>Določitev poteka trase</t>
    </r>
    <r>
      <rPr>
        <sz val="10"/>
        <rFont val="Arial Narrow"/>
        <family val="2"/>
        <charset val="238"/>
      </rPr>
      <t xml:space="preserve"> vodovode z upravljalcem in lastnikom objekta.</t>
    </r>
  </si>
  <si>
    <r>
      <t xml:space="preserve">Zemeljska in gradbena dela za izvedbo cevi in jaškov pod </t>
    </r>
    <r>
      <rPr>
        <b/>
        <sz val="10"/>
        <rFont val="Arial Narrow"/>
        <family val="2"/>
        <charset val="238"/>
      </rPr>
      <t>zelenimi</t>
    </r>
    <r>
      <rPr>
        <sz val="10"/>
        <rFont val="Arial Narrow"/>
        <family val="2"/>
        <charset val="238"/>
      </rPr>
      <t xml:space="preserve"> površinami - izkop </t>
    </r>
    <r>
      <rPr>
        <b/>
        <sz val="10"/>
        <rFont val="Arial Narrow"/>
        <family val="2"/>
        <charset val="238"/>
      </rPr>
      <t>ročno 40 % in strojno 60 %</t>
    </r>
    <r>
      <rPr>
        <sz val="10"/>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V ceno je vključeno tudi </t>
    </r>
    <r>
      <rPr>
        <b/>
        <sz val="10"/>
        <rFont val="Arial Narrow"/>
        <family val="2"/>
        <charset val="238"/>
      </rPr>
      <t>nakladanje in odvoz</t>
    </r>
    <r>
      <rPr>
        <sz val="10"/>
        <rFont val="Arial Narrow"/>
        <family val="2"/>
        <charset val="238"/>
      </rPr>
      <t xml:space="preserve"> odvečnega materiala, humuziranje in zatravitev - vzpostavitev prvotnega stanja po </t>
    </r>
    <r>
      <rPr>
        <b/>
        <sz val="10"/>
        <rFont val="Arial Narrow"/>
        <family val="2"/>
        <charset val="238"/>
      </rPr>
      <t>vrtovih/zelenicah</t>
    </r>
    <r>
      <rPr>
        <sz val="10"/>
        <rFont val="Arial Narrow"/>
        <family val="2"/>
        <charset val="238"/>
      </rPr>
      <t xml:space="preserve">.
Obračun za </t>
    </r>
    <r>
      <rPr>
        <b/>
        <sz val="10"/>
        <rFont val="Arial Narrow"/>
        <family val="2"/>
        <charset val="238"/>
      </rPr>
      <t>1 m'</t>
    </r>
    <r>
      <rPr>
        <sz val="10"/>
        <rFont val="Arial Narrow"/>
        <family val="2"/>
        <charset val="238"/>
      </rPr>
      <t>.</t>
    </r>
  </si>
  <si>
    <r>
      <t>m</t>
    </r>
    <r>
      <rPr>
        <vertAlign val="superscript"/>
        <sz val="10"/>
        <rFont val="Arial Narrow"/>
        <family val="2"/>
        <charset val="238"/>
      </rPr>
      <t>1</t>
    </r>
  </si>
  <si>
    <r>
      <t xml:space="preserve">Zemeljska in gradbena dela za izvedbo cevi in jaškov pod </t>
    </r>
    <r>
      <rPr>
        <b/>
        <sz val="10"/>
        <rFont val="Arial Narrow"/>
        <family val="2"/>
        <charset val="238"/>
      </rPr>
      <t>zelenimi</t>
    </r>
    <r>
      <rPr>
        <sz val="10"/>
        <rFont val="Arial Narrow"/>
        <family val="2"/>
        <charset val="238"/>
      </rPr>
      <t xml:space="preserve"> površinami - izkop </t>
    </r>
    <r>
      <rPr>
        <b/>
        <sz val="10"/>
        <rFont val="Arial Narrow"/>
        <family val="2"/>
        <charset val="238"/>
      </rPr>
      <t>ročno 100 % in strojno 0 %</t>
    </r>
    <r>
      <rPr>
        <sz val="10"/>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tudi </t>
    </r>
    <r>
      <rPr>
        <b/>
        <sz val="10"/>
        <rFont val="Arial Narrow"/>
        <family val="2"/>
        <charset val="238"/>
      </rPr>
      <t>ročno nakladanje in odvoz</t>
    </r>
    <r>
      <rPr>
        <sz val="10"/>
        <rFont val="Arial Narrow"/>
        <family val="2"/>
        <charset val="238"/>
      </rPr>
      <t xml:space="preserve"> odvečnega materiala, humuziranje in zatravitev - vzpostavitev prvotnega stanja po </t>
    </r>
    <r>
      <rPr>
        <b/>
        <sz val="10"/>
        <rFont val="Arial Narrow"/>
        <family val="2"/>
        <charset val="238"/>
      </rPr>
      <t>vrtovih in zelenicah</t>
    </r>
    <r>
      <rPr>
        <sz val="10"/>
        <rFont val="Arial Narrow"/>
        <family val="2"/>
        <charset val="238"/>
      </rPr>
      <t xml:space="preserve">.
Obračun za </t>
    </r>
    <r>
      <rPr>
        <b/>
        <sz val="10"/>
        <rFont val="Arial Narrow"/>
        <family val="2"/>
        <charset val="238"/>
      </rPr>
      <t>1 m'</t>
    </r>
    <r>
      <rPr>
        <sz val="10"/>
        <rFont val="Arial Narrow"/>
        <family val="2"/>
        <charset val="238"/>
      </rPr>
      <t>.</t>
    </r>
  </si>
  <si>
    <r>
      <t xml:space="preserve">Zemeljska in gradbena dela za izvedbo cevi in jaškov pod </t>
    </r>
    <r>
      <rPr>
        <b/>
        <sz val="10"/>
        <rFont val="Arial Narrow"/>
        <family val="2"/>
        <charset val="238"/>
      </rPr>
      <t>zelenimi</t>
    </r>
    <r>
      <rPr>
        <sz val="10"/>
        <rFont val="Arial Narrow"/>
        <family val="2"/>
        <charset val="238"/>
      </rPr>
      <t xml:space="preserve"> površinami - izkop </t>
    </r>
    <r>
      <rPr>
        <b/>
        <sz val="10"/>
        <rFont val="Arial Narrow"/>
        <family val="2"/>
        <charset val="238"/>
      </rPr>
      <t>ročno 100 % in strojno 0 %</t>
    </r>
    <r>
      <rPr>
        <sz val="10"/>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
    </r>
    <r>
      <rPr>
        <b/>
        <sz val="10"/>
        <rFont val="Arial Narrow"/>
        <family val="2"/>
        <charset val="238"/>
      </rPr>
      <t>odlaganje materiala na rob izkopa</t>
    </r>
    <r>
      <rPr>
        <sz val="10"/>
        <rFont val="Arial Narrow"/>
        <family val="2"/>
        <charset val="238"/>
      </rPr>
      <t xml:space="preserve"> </t>
    </r>
    <r>
      <rPr>
        <b/>
        <sz val="10"/>
        <rFont val="Arial Narrow"/>
        <family val="2"/>
        <charset val="238"/>
      </rPr>
      <t>in odvoz</t>
    </r>
    <r>
      <rPr>
        <sz val="10"/>
        <rFont val="Arial Narrow"/>
        <family val="2"/>
        <charset val="238"/>
      </rPr>
      <t xml:space="preserve"> odvečnega materiala, humuziranje in zatravitev - vzpostavitev prvotnega stanja po </t>
    </r>
    <r>
      <rPr>
        <b/>
        <sz val="10"/>
        <rFont val="Arial Narrow"/>
        <family val="2"/>
        <charset val="238"/>
      </rPr>
      <t>vrtovih in zelenicah</t>
    </r>
    <r>
      <rPr>
        <sz val="10"/>
        <rFont val="Arial Narrow"/>
        <family val="2"/>
        <charset val="238"/>
      </rPr>
      <t xml:space="preserve">.
Obračun za </t>
    </r>
    <r>
      <rPr>
        <b/>
        <sz val="10"/>
        <rFont val="Arial Narrow"/>
        <family val="2"/>
        <charset val="238"/>
      </rPr>
      <t>1 m'</t>
    </r>
    <r>
      <rPr>
        <sz val="10"/>
        <rFont val="Arial Narrow"/>
        <family val="2"/>
        <charset val="238"/>
      </rPr>
      <t>.</t>
    </r>
  </si>
  <si>
    <r>
      <t xml:space="preserve">Zemeljska in gradbena dela za izvedbo cevi in jaškov pod </t>
    </r>
    <r>
      <rPr>
        <b/>
        <sz val="10"/>
        <rFont val="Arial Narrow"/>
        <family val="2"/>
        <charset val="238"/>
      </rPr>
      <t>utrjenimi</t>
    </r>
    <r>
      <rPr>
        <sz val="10"/>
        <rFont val="Arial Narrow"/>
        <family val="2"/>
        <charset val="238"/>
      </rPr>
      <t xml:space="preserve"> površinami - odstranitev ploščic in tlakovcev, rezanje in rušenje asfalta ter izkop </t>
    </r>
    <r>
      <rPr>
        <b/>
        <sz val="10"/>
        <rFont val="Arial Narrow"/>
        <family val="2"/>
        <charset val="238"/>
      </rPr>
      <t>ročno 40 % in strojno 60 %</t>
    </r>
    <r>
      <rPr>
        <sz val="10"/>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 30 cm pod končnim tlakom. Dobava in vgradnja tampona 0-32 mm, uvaljanje, izdelava finega planuma z dosipom kot podlaga za finalni tlak. V postavko je vključeno tudi </t>
    </r>
    <r>
      <rPr>
        <b/>
        <sz val="10"/>
        <rFont val="Arial Narrow"/>
        <family val="2"/>
        <charset val="238"/>
      </rPr>
      <t>nakladanje in odvoz</t>
    </r>
    <r>
      <rPr>
        <sz val="10"/>
        <rFont val="Arial Narrow"/>
        <family val="2"/>
        <charset val="238"/>
      </rPr>
      <t xml:space="preserve"> odvečnega materiala, polaganje tlakovcev in ploščic skupaj z dobavo manjkajočih, asfaltiranje z AC 8 surf B 70/100 A4 v debelini do 6 cm in zalivanje stikov - vzpostavitev prvotnega stanja po </t>
    </r>
    <r>
      <rPr>
        <b/>
        <sz val="10"/>
        <rFont val="Arial Narrow"/>
        <family val="2"/>
        <charset val="238"/>
      </rPr>
      <t>dvoriščih in pločnikih</t>
    </r>
    <r>
      <rPr>
        <sz val="10"/>
        <rFont val="Arial Narrow"/>
        <family val="2"/>
        <charset val="238"/>
      </rPr>
      <t xml:space="preserve">. V postavki je  vključen ves potreben material in delo.
Obračun za </t>
    </r>
    <r>
      <rPr>
        <b/>
        <sz val="10"/>
        <rFont val="Arial Narrow"/>
        <family val="2"/>
        <charset val="238"/>
      </rPr>
      <t>1 m'</t>
    </r>
    <r>
      <rPr>
        <sz val="10"/>
        <rFont val="Arial Narrow"/>
        <family val="2"/>
        <charset val="238"/>
      </rPr>
      <t>.</t>
    </r>
  </si>
  <si>
    <r>
      <t xml:space="preserve">Zemeljska in gradbena dela za izvedbo cevi in jaškov pod </t>
    </r>
    <r>
      <rPr>
        <b/>
        <sz val="10"/>
        <rFont val="Arial Narrow"/>
        <family val="2"/>
        <charset val="238"/>
      </rPr>
      <t>cestnimi</t>
    </r>
    <r>
      <rPr>
        <sz val="10"/>
        <rFont val="Arial Narrow"/>
        <family val="2"/>
        <charset val="238"/>
      </rPr>
      <t xml:space="preserve"> površinami - rezanje in rušenje asfalta ter izkop </t>
    </r>
    <r>
      <rPr>
        <b/>
        <sz val="10"/>
        <rFont val="Arial Narrow"/>
        <family val="2"/>
        <charset val="238"/>
      </rPr>
      <t>ročno 40 % in strojno 60 %</t>
    </r>
    <r>
      <rPr>
        <sz val="10"/>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Dobava in vgradnja tampona 0-32 mm, uvaljanje do potrebne nosilnosti v debelini 50 cm in izdelava finega planuma. V ceno je vključeno tudi </t>
    </r>
    <r>
      <rPr>
        <b/>
        <sz val="10"/>
        <rFont val="Arial Narrow"/>
        <family val="2"/>
        <charset val="238"/>
      </rPr>
      <t>nakladanje in odvoz</t>
    </r>
    <r>
      <rPr>
        <sz val="10"/>
        <rFont val="Arial Narrow"/>
        <family val="2"/>
        <charset val="238"/>
      </rPr>
      <t xml:space="preserve"> odvečnega materiala, </t>
    </r>
    <r>
      <rPr>
        <b/>
        <sz val="10"/>
        <rFont val="Arial Narrow"/>
        <family val="2"/>
        <charset val="238"/>
      </rPr>
      <t>brez dobave asfalta</t>
    </r>
    <r>
      <rPr>
        <sz val="10"/>
        <rFont val="Arial Narrow"/>
        <family val="2"/>
        <charset val="238"/>
      </rPr>
      <t xml:space="preserve">. V postavki je vključen ves potreben material in delo.
Obračun za </t>
    </r>
    <r>
      <rPr>
        <b/>
        <sz val="10"/>
        <rFont val="Arial Narrow"/>
        <family val="2"/>
        <charset val="238"/>
      </rPr>
      <t>1 m'</t>
    </r>
    <r>
      <rPr>
        <sz val="10"/>
        <rFont val="Arial Narrow"/>
        <family val="2"/>
        <charset val="238"/>
      </rPr>
      <t>.</t>
    </r>
  </si>
  <si>
    <r>
      <t xml:space="preserve">Strojni in ročni </t>
    </r>
    <r>
      <rPr>
        <b/>
        <sz val="10"/>
        <rFont val="Arial Narrow"/>
        <family val="2"/>
        <charset val="238"/>
      </rPr>
      <t>podkop</t>
    </r>
    <r>
      <rPr>
        <sz val="10"/>
        <rFont val="Arial Narrow"/>
        <family val="2"/>
        <charset val="238"/>
      </rPr>
      <t xml:space="preserve"> pod ograjami, živimi mejami in podobnim.
Obračun za </t>
    </r>
    <r>
      <rPr>
        <b/>
        <sz val="10"/>
        <rFont val="Arial Narrow"/>
        <family val="2"/>
        <charset val="238"/>
      </rPr>
      <t>1 kos</t>
    </r>
    <r>
      <rPr>
        <sz val="10"/>
        <rFont val="Arial Narrow"/>
        <family val="2"/>
        <charset val="238"/>
      </rPr>
      <t>.</t>
    </r>
  </si>
  <si>
    <r>
      <t xml:space="preserve">Izdelava </t>
    </r>
    <r>
      <rPr>
        <b/>
        <sz val="10"/>
        <rFont val="Arial Narrow"/>
        <family val="2"/>
        <charset val="238"/>
      </rPr>
      <t>vodenega podboja</t>
    </r>
    <r>
      <rPr>
        <sz val="10"/>
        <rFont val="Arial Narrow"/>
        <family val="2"/>
        <charset val="238"/>
      </rPr>
      <t xml:space="preserve"> z dobavo zaščitne cevi </t>
    </r>
    <r>
      <rPr>
        <b/>
        <sz val="10"/>
        <rFont val="Arial Narrow"/>
        <family val="2"/>
        <charset val="238"/>
      </rPr>
      <t>PE 63</t>
    </r>
    <r>
      <rPr>
        <sz val="10"/>
        <rFont val="Arial Narrow"/>
        <family val="2"/>
        <charset val="238"/>
      </rPr>
      <t xml:space="preserve"> vključno z vsemi potrebnimi deli in izkopom jame za vrtalno garnituro in obeh straneh podboja.
Obračun za </t>
    </r>
    <r>
      <rPr>
        <b/>
        <sz val="10"/>
        <rFont val="Arial Narrow"/>
        <family val="2"/>
        <charset val="238"/>
      </rPr>
      <t>1 m'</t>
    </r>
    <r>
      <rPr>
        <sz val="10"/>
        <rFont val="Arial Narrow"/>
        <family val="2"/>
        <charset val="238"/>
      </rPr>
      <t>.</t>
    </r>
  </si>
  <si>
    <r>
      <rPr>
        <b/>
        <sz val="10"/>
        <rFont val="Arial Narrow"/>
        <family val="2"/>
        <charset val="238"/>
      </rPr>
      <t>Rušenje</t>
    </r>
    <r>
      <rPr>
        <sz val="10"/>
        <rFont val="Arial Narrow"/>
        <family val="2"/>
        <charset val="238"/>
      </rPr>
      <t xml:space="preserve"> vseh vrst </t>
    </r>
    <r>
      <rPr>
        <b/>
        <sz val="10"/>
        <rFont val="Arial Narrow"/>
        <family val="2"/>
        <charset val="238"/>
      </rPr>
      <t>betonskega tlaka</t>
    </r>
    <r>
      <rPr>
        <sz val="10"/>
        <rFont val="Arial Narrow"/>
        <family val="2"/>
        <charset val="238"/>
      </rPr>
      <t xml:space="preserve"> ali obrobe v stavbah vključno z nakladanjem na kamion, razkladanjem in stroški deponije.
Obračun za </t>
    </r>
    <r>
      <rPr>
        <b/>
        <sz val="10"/>
        <rFont val="Arial Narrow"/>
        <family val="2"/>
        <charset val="238"/>
      </rPr>
      <t>1 m</t>
    </r>
    <r>
      <rPr>
        <b/>
        <vertAlign val="superscript"/>
        <sz val="10"/>
        <rFont val="Arial Narrow"/>
        <family val="2"/>
        <charset val="238"/>
      </rPr>
      <t>2</t>
    </r>
    <r>
      <rPr>
        <sz val="10"/>
        <rFont val="Arial Narrow"/>
        <family val="2"/>
        <charset val="238"/>
      </rPr>
      <t>.</t>
    </r>
  </si>
  <si>
    <r>
      <t>m</t>
    </r>
    <r>
      <rPr>
        <vertAlign val="superscript"/>
        <sz val="10"/>
        <rFont val="Arial Narrow"/>
        <family val="2"/>
        <charset val="238"/>
      </rPr>
      <t>2</t>
    </r>
  </si>
  <si>
    <r>
      <rPr>
        <b/>
        <sz val="10"/>
        <rFont val="Arial Narrow"/>
        <family val="2"/>
        <charset val="238"/>
      </rPr>
      <t>Izdelava</t>
    </r>
    <r>
      <rPr>
        <sz val="10"/>
        <rFont val="Arial Narrow"/>
        <family val="2"/>
        <charset val="238"/>
      </rPr>
      <t xml:space="preserve"> vseh vrst </t>
    </r>
    <r>
      <rPr>
        <b/>
        <sz val="10"/>
        <rFont val="Arial Narrow"/>
        <family val="2"/>
        <charset val="238"/>
      </rPr>
      <t>betonskega tlaka</t>
    </r>
    <r>
      <rPr>
        <sz val="10"/>
        <rFont val="Arial Narrow"/>
        <family val="2"/>
        <charset val="238"/>
      </rPr>
      <t xml:space="preserve"> ali obrobe v stavbah v debelini 10 cm. Vključeni so vsi stroški izvedbe.
Obračun za </t>
    </r>
    <r>
      <rPr>
        <b/>
        <sz val="10"/>
        <rFont val="Arial Narrow"/>
        <family val="2"/>
        <charset val="238"/>
      </rPr>
      <t>1 m</t>
    </r>
    <r>
      <rPr>
        <b/>
        <vertAlign val="superscript"/>
        <sz val="10"/>
        <rFont val="Arial Narrow"/>
        <family val="2"/>
        <charset val="238"/>
      </rPr>
      <t>2</t>
    </r>
    <r>
      <rPr>
        <sz val="10"/>
        <rFont val="Arial Narrow"/>
        <family val="2"/>
        <charset val="238"/>
      </rPr>
      <t>.</t>
    </r>
  </si>
  <si>
    <r>
      <rPr>
        <b/>
        <sz val="10"/>
        <rFont val="Arial Narrow"/>
        <family val="2"/>
        <charset val="238"/>
      </rPr>
      <t>Izdelava preboja</t>
    </r>
    <r>
      <rPr>
        <sz val="10"/>
        <rFont val="Arial Narrow"/>
        <family val="2"/>
        <charset val="238"/>
      </rPr>
      <t xml:space="preserve"> skozi temelj ali zunanjo steno objekta za cev PE 63 in sanacija površin okoli preboja ter sanacija hidro in termo izolacije.
Obračun za </t>
    </r>
    <r>
      <rPr>
        <b/>
        <sz val="10"/>
        <rFont val="Arial Narrow"/>
        <family val="2"/>
        <charset val="238"/>
      </rPr>
      <t>1 kos</t>
    </r>
    <r>
      <rPr>
        <sz val="10"/>
        <rFont val="Arial Narrow"/>
        <family val="2"/>
        <charset val="238"/>
      </rPr>
      <t>.</t>
    </r>
  </si>
  <si>
    <r>
      <rPr>
        <b/>
        <sz val="10"/>
        <rFont val="Arial Narrow"/>
        <family val="2"/>
        <charset val="238"/>
      </rPr>
      <t>Rušenje</t>
    </r>
    <r>
      <rPr>
        <sz val="10"/>
        <rFont val="Arial Narrow"/>
        <family val="2"/>
        <charset val="238"/>
      </rPr>
      <t xml:space="preserve"> betonskih robnikov </t>
    </r>
    <r>
      <rPr>
        <b/>
        <sz val="10"/>
        <rFont val="Arial Narrow"/>
        <family val="2"/>
        <charset val="238"/>
      </rPr>
      <t>15/25/100</t>
    </r>
    <r>
      <rPr>
        <sz val="10"/>
        <rFont val="Arial Narrow"/>
        <family val="2"/>
        <charset val="238"/>
      </rPr>
      <t xml:space="preserve"> z nakladanjem na kamion in odvozom na stalno lastno deponijo, vključno z manipulativnimi stroški in stroški deponije. Dobava in vgradnja novih betonskih robnikov </t>
    </r>
    <r>
      <rPr>
        <b/>
        <sz val="10"/>
        <rFont val="Arial Narrow"/>
        <family val="2"/>
        <charset val="238"/>
      </rPr>
      <t>15/25/100</t>
    </r>
    <r>
      <rPr>
        <sz val="10"/>
        <rFont val="Arial Narrow"/>
        <family val="2"/>
        <charset val="238"/>
      </rPr>
      <t xml:space="preserve"> ter postavitev v beton </t>
    </r>
    <r>
      <rPr>
        <b/>
        <sz val="10"/>
        <rFont val="Arial Narrow"/>
        <family val="2"/>
        <charset val="238"/>
      </rPr>
      <t>C16/20</t>
    </r>
    <r>
      <rPr>
        <sz val="10"/>
        <rFont val="Arial Narrow"/>
        <family val="2"/>
        <charset val="238"/>
      </rPr>
      <t xml:space="preserve"> s porabo 0,15 m3/m' in zalivanje stikov s cementno malto.
Obračun za </t>
    </r>
    <r>
      <rPr>
        <b/>
        <sz val="10"/>
        <rFont val="Arial Narrow"/>
        <family val="2"/>
        <charset val="238"/>
      </rPr>
      <t>m'</t>
    </r>
    <r>
      <rPr>
        <sz val="10"/>
        <rFont val="Arial Narrow"/>
        <family val="2"/>
        <charset val="238"/>
      </rPr>
      <t>.</t>
    </r>
  </si>
  <si>
    <r>
      <rPr>
        <b/>
        <sz val="10"/>
        <rFont val="Arial Narrow"/>
        <family val="2"/>
        <charset val="238"/>
      </rPr>
      <t>Rušenje</t>
    </r>
    <r>
      <rPr>
        <sz val="10"/>
        <rFont val="Arial Narrow"/>
        <family val="2"/>
        <charset val="238"/>
      </rPr>
      <t xml:space="preserve"> betonskih robnikov </t>
    </r>
    <r>
      <rPr>
        <b/>
        <sz val="10"/>
        <rFont val="Arial Narrow"/>
        <family val="2"/>
        <charset val="238"/>
      </rPr>
      <t>5/15/100</t>
    </r>
    <r>
      <rPr>
        <sz val="10"/>
        <rFont val="Arial Narrow"/>
        <family val="2"/>
        <charset val="238"/>
      </rPr>
      <t xml:space="preserve"> z nakladanjem na kamion in odvozom na stalno lastno deponijo, vključno z manipulativnimi stroški in stroški deponije. Dobava in vgradnja novih betonskih robnikov </t>
    </r>
    <r>
      <rPr>
        <b/>
        <sz val="10"/>
        <rFont val="Arial Narrow"/>
        <family val="2"/>
        <charset val="238"/>
      </rPr>
      <t>5/15/100</t>
    </r>
    <r>
      <rPr>
        <sz val="10"/>
        <rFont val="Arial Narrow"/>
        <family val="2"/>
        <charset val="238"/>
      </rPr>
      <t xml:space="preserve"> ter postavitev v beton </t>
    </r>
    <r>
      <rPr>
        <b/>
        <sz val="10"/>
        <rFont val="Arial Narrow"/>
        <family val="2"/>
        <charset val="238"/>
      </rPr>
      <t>C16/20</t>
    </r>
    <r>
      <rPr>
        <sz val="10"/>
        <rFont val="Arial Narrow"/>
        <family val="2"/>
        <charset val="238"/>
      </rPr>
      <t xml:space="preserve"> s porabo 0,15 m3/m' in zalivanje stikov s cementno malto.
Obračun za </t>
    </r>
    <r>
      <rPr>
        <b/>
        <sz val="10"/>
        <rFont val="Arial Narrow"/>
        <family val="2"/>
        <charset val="238"/>
      </rPr>
      <t>m'</t>
    </r>
    <r>
      <rPr>
        <sz val="10"/>
        <rFont val="Arial Narrow"/>
        <family val="2"/>
        <charset val="238"/>
      </rPr>
      <t>.</t>
    </r>
  </si>
  <si>
    <r>
      <rPr>
        <b/>
        <sz val="10"/>
        <rFont val="Arial Narrow"/>
        <family val="2"/>
        <charset val="238"/>
      </rPr>
      <t>Odstranitev</t>
    </r>
    <r>
      <rPr>
        <sz val="10"/>
        <rFont val="Arial Narrow"/>
        <family val="2"/>
        <charset val="238"/>
      </rPr>
      <t xml:space="preserve"> roba </t>
    </r>
    <r>
      <rPr>
        <b/>
        <sz val="10"/>
        <rFont val="Arial Narrow"/>
        <family val="2"/>
        <charset val="238"/>
      </rPr>
      <t>granitnih kock</t>
    </r>
    <r>
      <rPr>
        <sz val="10"/>
        <rFont val="Arial Narrow"/>
        <family val="2"/>
        <charset val="238"/>
      </rPr>
      <t xml:space="preserve"> in </t>
    </r>
    <r>
      <rPr>
        <b/>
        <sz val="10"/>
        <rFont val="Arial Narrow"/>
        <family val="2"/>
        <charset val="238"/>
      </rPr>
      <t>vzpostavitev v prvotno stanje</t>
    </r>
    <r>
      <rPr>
        <sz val="10"/>
        <rFont val="Arial Narrow"/>
        <family val="2"/>
        <charset val="238"/>
      </rPr>
      <t xml:space="preserve"> ob zaključku gradbenih del. Postavka vključuje dobavo in polaganje manjkajočih in ohranjenih granitnih kock, vključno s potrebnim materialom in delom.
Obračun za </t>
    </r>
    <r>
      <rPr>
        <b/>
        <sz val="10"/>
        <rFont val="Arial Narrow"/>
        <family val="2"/>
        <charset val="238"/>
      </rPr>
      <t>1 m'</t>
    </r>
    <r>
      <rPr>
        <sz val="10"/>
        <rFont val="Arial Narrow"/>
        <family val="2"/>
        <charset val="238"/>
      </rPr>
      <t>.</t>
    </r>
  </si>
  <si>
    <r>
      <rPr>
        <b/>
        <sz val="10"/>
        <rFont val="Arial Narrow"/>
        <family val="2"/>
        <charset val="238"/>
      </rPr>
      <t xml:space="preserve">Izdelava geodetskega posnetka </t>
    </r>
    <r>
      <rPr>
        <sz val="10"/>
        <rFont val="Arial Narrow"/>
        <family val="2"/>
        <charset val="238"/>
      </rPr>
      <t xml:space="preserve">vodov od navrtalnega zasuna do objekta in vris cevi z jaški v kataster. En izvod posnetka v Gauss-Krugerjevem sistemu oziroma drugem veljavnem sistemu se odda v elektronski obliki. Izdelava geodetskega načrta po zahtevi upravljalca vodovoda in veljavni gradbeni zakonodaji.
Obračun za </t>
    </r>
    <r>
      <rPr>
        <b/>
        <sz val="10"/>
        <rFont val="Arial Narrow"/>
        <family val="2"/>
        <charset val="238"/>
      </rPr>
      <t>1 m'</t>
    </r>
    <r>
      <rPr>
        <sz val="10"/>
        <rFont val="Arial Narrow"/>
        <family val="2"/>
        <charset val="238"/>
      </rPr>
      <t xml:space="preserve"> dolžine hišnega priključka.</t>
    </r>
  </si>
  <si>
    <r>
      <rPr>
        <b/>
        <sz val="10"/>
        <rFont val="Arial Narrow"/>
        <family val="2"/>
        <charset val="238"/>
      </rPr>
      <t>Ostala dodatna in nepredvidena dela</t>
    </r>
    <r>
      <rPr>
        <sz val="10"/>
        <rFont val="Arial Narrow"/>
        <family val="2"/>
        <charset val="238"/>
      </rPr>
      <t xml:space="preserve">. Obračun stroškov po dejanskih stroških porabe časa in materiala po vpisu v gradbeni dnevnik. Stroški so ocenjeni na </t>
    </r>
    <r>
      <rPr>
        <b/>
        <sz val="10"/>
        <rFont val="Arial Narrow"/>
        <family val="2"/>
        <charset val="238"/>
      </rPr>
      <t>20 %</t>
    </r>
    <r>
      <rPr>
        <sz val="10"/>
        <rFont val="Arial Narrow"/>
        <family val="2"/>
        <charset val="238"/>
      </rPr>
      <t xml:space="preserve"> vrednosti zemeljskih del.</t>
    </r>
  </si>
  <si>
    <r>
      <t xml:space="preserve">Prenos, spuščanje in montaža vodovodne cevi </t>
    </r>
    <r>
      <rPr>
        <b/>
        <sz val="10"/>
        <rFont val="Arial Narrow"/>
        <family val="2"/>
        <charset val="238"/>
      </rPr>
      <t>PE 100 d 32x3 mm v zaščitno cev PE 80 d 63</t>
    </r>
    <r>
      <rPr>
        <sz val="10"/>
        <rFont val="Arial Narrow"/>
        <family val="2"/>
        <charset val="238"/>
      </rPr>
      <t xml:space="preserve"> s tesnilnimi zamaški, vključno s prevezavo na ločno spojko pri zasunu in armaturo v merilnem mestu, kjer se obnavlja celotna trasa.
Obračun za </t>
    </r>
    <r>
      <rPr>
        <b/>
        <sz val="10"/>
        <rFont val="Arial Narrow"/>
        <family val="2"/>
        <charset val="238"/>
      </rPr>
      <t>1 m'</t>
    </r>
    <r>
      <rPr>
        <sz val="10"/>
        <rFont val="Arial Narrow"/>
        <family val="2"/>
        <charset val="238"/>
      </rPr>
      <t>.</t>
    </r>
  </si>
  <si>
    <r>
      <t xml:space="preserve">Prenos, spuščanje in montaža vodovodne cevi </t>
    </r>
    <r>
      <rPr>
        <b/>
        <sz val="10"/>
        <rFont val="Arial Narrow"/>
        <family val="2"/>
        <charset val="238"/>
      </rPr>
      <t>PE 100 d 63</t>
    </r>
    <r>
      <rPr>
        <sz val="10"/>
        <rFont val="Arial Narrow"/>
        <family val="2"/>
        <charset val="238"/>
      </rPr>
      <t xml:space="preserve"> na peščeno posteljico po navodilih projektanta in izvajalca.
Obračun za </t>
    </r>
    <r>
      <rPr>
        <b/>
        <sz val="10"/>
        <rFont val="Arial Narrow"/>
        <family val="2"/>
        <charset val="238"/>
      </rPr>
      <t>1 m'</t>
    </r>
    <r>
      <rPr>
        <sz val="10"/>
        <rFont val="Arial Narrow"/>
        <family val="2"/>
        <charset val="238"/>
      </rPr>
      <t>.</t>
    </r>
  </si>
  <si>
    <r>
      <t xml:space="preserve">Montaža univerzalnega navrtalnega zasuna za cevovod </t>
    </r>
    <r>
      <rPr>
        <b/>
        <sz val="10"/>
        <rFont val="Arial Narrow"/>
        <family val="2"/>
        <charset val="238"/>
      </rPr>
      <t>NL DN 100</t>
    </r>
    <r>
      <rPr>
        <sz val="10"/>
        <rFont val="Arial Narrow"/>
        <family val="2"/>
        <charset val="238"/>
      </rPr>
      <t xml:space="preserve"> z montažo vgradne garniture in cestne kape z betonsko podložko, vključno z vrtljivim kosom ISO fiting </t>
    </r>
    <r>
      <rPr>
        <b/>
        <sz val="10"/>
        <rFont val="Arial Narrow"/>
        <family val="2"/>
        <charset val="238"/>
      </rPr>
      <t>fi 6/4"/1"</t>
    </r>
    <r>
      <rPr>
        <sz val="10"/>
        <rFont val="Arial Narrow"/>
        <family val="2"/>
        <charset val="238"/>
      </rPr>
      <t xml:space="preserve"> in prehodno ločno spojko </t>
    </r>
    <r>
      <rPr>
        <b/>
        <sz val="10"/>
        <rFont val="Arial Narrow"/>
        <family val="2"/>
        <charset val="238"/>
      </rPr>
      <t>d 32</t>
    </r>
    <r>
      <rPr>
        <sz val="10"/>
        <rFont val="Arial Narrow"/>
        <family val="2"/>
        <charset val="238"/>
      </rPr>
      <t xml:space="preserve"> za PE cev za prevezavo.
Obračun za </t>
    </r>
    <r>
      <rPr>
        <b/>
        <sz val="10"/>
        <rFont val="Arial Narrow"/>
        <family val="2"/>
        <charset val="238"/>
      </rPr>
      <t>1 kos</t>
    </r>
    <r>
      <rPr>
        <sz val="10"/>
        <rFont val="Arial Narrow"/>
        <family val="2"/>
        <charset val="238"/>
      </rPr>
      <t>.</t>
    </r>
  </si>
  <si>
    <r>
      <t xml:space="preserve">Montaža  univerzalnega navrtalnega zasuna za cevovod </t>
    </r>
    <r>
      <rPr>
        <b/>
        <sz val="10"/>
        <rFont val="Arial Narrow"/>
        <family val="2"/>
        <charset val="238"/>
      </rPr>
      <t>NL DN 100</t>
    </r>
    <r>
      <rPr>
        <sz val="10"/>
        <rFont val="Arial Narrow"/>
        <family val="2"/>
        <charset val="238"/>
      </rPr>
      <t xml:space="preserve"> z montažo vgradne garniture in cestne kape z betonsko podložko, vključno z vrtljivim kosom ISO fiting </t>
    </r>
    <r>
      <rPr>
        <b/>
        <sz val="10"/>
        <rFont val="Arial Narrow"/>
        <family val="2"/>
        <charset val="238"/>
      </rPr>
      <t>fi 6/4"/2"</t>
    </r>
    <r>
      <rPr>
        <sz val="10"/>
        <rFont val="Arial Narrow"/>
        <family val="2"/>
        <charset val="238"/>
      </rPr>
      <t xml:space="preserve"> in prehodno ločno spojko </t>
    </r>
    <r>
      <rPr>
        <b/>
        <sz val="10"/>
        <rFont val="Arial Narrow"/>
        <family val="2"/>
        <charset val="238"/>
      </rPr>
      <t>d 63</t>
    </r>
    <r>
      <rPr>
        <sz val="10"/>
        <rFont val="Arial Narrow"/>
        <family val="2"/>
        <charset val="238"/>
      </rPr>
      <t xml:space="preserve"> za PE cev za prevezavo.
Obračun za </t>
    </r>
    <r>
      <rPr>
        <b/>
        <sz val="10"/>
        <rFont val="Arial Narrow"/>
        <family val="2"/>
        <charset val="238"/>
      </rPr>
      <t>1 kos</t>
    </r>
    <r>
      <rPr>
        <sz val="10"/>
        <rFont val="Arial Narrow"/>
        <family val="2"/>
        <charset val="238"/>
      </rPr>
      <t>.</t>
    </r>
  </si>
  <si>
    <r>
      <t xml:space="preserve">Montaža  navrtalnega zasuna za cevovod PE d 63 z montažo vgradne garniture in cestne kape z betonsko podložko, vključno z vrtljivim kosom ISO fiting </t>
    </r>
    <r>
      <rPr>
        <b/>
        <sz val="10"/>
        <rFont val="Arial Narrow"/>
        <family val="2"/>
        <charset val="238"/>
      </rPr>
      <t>fi 6/4"/1"</t>
    </r>
    <r>
      <rPr>
        <sz val="10"/>
        <rFont val="Arial Narrow"/>
        <family val="2"/>
        <charset val="238"/>
      </rPr>
      <t xml:space="preserve"> in prehodno ločno spojko </t>
    </r>
    <r>
      <rPr>
        <b/>
        <sz val="10"/>
        <rFont val="Arial Narrow"/>
        <family val="2"/>
        <charset val="238"/>
      </rPr>
      <t>d 32</t>
    </r>
    <r>
      <rPr>
        <sz val="10"/>
        <rFont val="Arial Narrow"/>
        <family val="2"/>
        <charset val="238"/>
      </rPr>
      <t xml:space="preserve"> za PE cev za prevezavo.
Obračun za </t>
    </r>
    <r>
      <rPr>
        <b/>
        <sz val="10"/>
        <rFont val="Arial Narrow"/>
        <family val="2"/>
        <charset val="238"/>
      </rPr>
      <t>1 kos</t>
    </r>
    <r>
      <rPr>
        <sz val="10"/>
        <rFont val="Arial Narrow"/>
        <family val="2"/>
        <charset val="238"/>
      </rPr>
      <t>.</t>
    </r>
  </si>
  <si>
    <r>
      <rPr>
        <b/>
        <sz val="10"/>
        <rFont val="Arial Narrow"/>
        <family val="2"/>
        <charset val="238"/>
      </rPr>
      <t>Demontaža stare in vgradnja nove</t>
    </r>
    <r>
      <rPr>
        <sz val="10"/>
        <rFont val="Arial Narrow"/>
        <family val="2"/>
        <charset val="238"/>
      </rPr>
      <t xml:space="preserve"> garniture in cestne kape z betonsko podložko.
Obračun za </t>
    </r>
    <r>
      <rPr>
        <b/>
        <sz val="10"/>
        <rFont val="Arial Narrow"/>
        <family val="2"/>
        <charset val="238"/>
      </rPr>
      <t>1 kos</t>
    </r>
    <r>
      <rPr>
        <sz val="10"/>
        <rFont val="Arial Narrow"/>
        <family val="2"/>
        <charset val="238"/>
      </rPr>
      <t>.</t>
    </r>
  </si>
  <si>
    <r>
      <rPr>
        <b/>
        <sz val="10"/>
        <rFont val="Arial Narrow"/>
        <family val="2"/>
        <charset val="238"/>
      </rPr>
      <t>Demontaža</t>
    </r>
    <r>
      <rPr>
        <sz val="10"/>
        <rFont val="Arial Narrow"/>
        <family val="2"/>
        <charset val="238"/>
      </rPr>
      <t xml:space="preserve"> obstoječih spojnih kosov, krogelnih pip fi 1", krogelnih pip z izpustom fi 1" in prehodnih spojk PE d 32 v starem vodomernem mestu ter </t>
    </r>
    <r>
      <rPr>
        <b/>
        <sz val="10"/>
        <rFont val="Arial Narrow"/>
        <family val="2"/>
        <charset val="238"/>
      </rPr>
      <t>montaža vodomera v nov vodomerni jašek</t>
    </r>
    <r>
      <rPr>
        <sz val="10"/>
        <rFont val="Arial Narrow"/>
        <family val="2"/>
        <charset val="238"/>
      </rPr>
      <t xml:space="preserve">. Postavka vključuje tudi dobavo in montažo novih spojnih kosov in cevi za povezavo v starem jašku ter </t>
    </r>
    <r>
      <rPr>
        <b/>
        <sz val="10"/>
        <rFont val="Arial Narrow"/>
        <family val="2"/>
        <charset val="238"/>
      </rPr>
      <t>blindiranje</t>
    </r>
    <r>
      <rPr>
        <sz val="10"/>
        <rFont val="Arial Narrow"/>
        <family val="2"/>
        <charset val="238"/>
      </rPr>
      <t xml:space="preserve"> starega priključka.
Obračun za </t>
    </r>
    <r>
      <rPr>
        <b/>
        <sz val="10"/>
        <rFont val="Arial Narrow"/>
        <family val="2"/>
        <charset val="238"/>
      </rPr>
      <t>1 kos</t>
    </r>
    <r>
      <rPr>
        <sz val="10"/>
        <rFont val="Arial Narrow"/>
        <family val="2"/>
        <charset val="238"/>
      </rPr>
      <t>.</t>
    </r>
  </si>
  <si>
    <r>
      <t xml:space="preserve">Dobava in montaža </t>
    </r>
    <r>
      <rPr>
        <b/>
        <sz val="10"/>
        <rFont val="Arial Narrow"/>
        <family val="2"/>
        <charset val="238"/>
      </rPr>
      <t>nadomestne povezave cevi (pocinkana izolirana cev 3/4")</t>
    </r>
    <r>
      <rPr>
        <sz val="10"/>
        <rFont val="Arial Narrow"/>
        <family val="2"/>
        <charset val="238"/>
      </rPr>
      <t xml:space="preserve"> ter vzpostavitev prvotnega stanja po prevezavi cevi. Cena zajema dobavo, izdelavo, vse potrebne fazonske kose, toplotno izolacijo, prevrtanje skozi notranje zidove, pritrjevanje in delovne odre.
Obračun za </t>
    </r>
    <r>
      <rPr>
        <b/>
        <sz val="10"/>
        <rFont val="Arial Narrow"/>
        <family val="2"/>
        <charset val="238"/>
      </rPr>
      <t>1 m'</t>
    </r>
    <r>
      <rPr>
        <sz val="10"/>
        <rFont val="Arial Narrow"/>
        <family val="2"/>
        <charset val="238"/>
      </rPr>
      <t>.</t>
    </r>
  </si>
  <si>
    <r>
      <t xml:space="preserve">Dobava in montaža </t>
    </r>
    <r>
      <rPr>
        <b/>
        <sz val="10"/>
        <rFont val="Arial Narrow"/>
        <family val="2"/>
        <charset val="238"/>
      </rPr>
      <t>nadomestne povezave cevi (izolirana alumplast cev 3/4")</t>
    </r>
    <r>
      <rPr>
        <sz val="10"/>
        <rFont val="Arial Narrow"/>
        <family val="2"/>
        <charset val="238"/>
      </rPr>
      <t xml:space="preserve"> ter vzpostavitev prvotnega stanja po prevezavi. Cena zajema dobavo, izdelavo, vse potrebne fazonske kose, toplotno izolacijo, prevrtanje skozi notranje zidove, pritrjevanje in delovne odre.
Obračun za </t>
    </r>
    <r>
      <rPr>
        <b/>
        <sz val="10"/>
        <rFont val="Arial Narrow"/>
        <family val="2"/>
        <charset val="238"/>
      </rPr>
      <t>1 m'</t>
    </r>
    <r>
      <rPr>
        <sz val="10"/>
        <rFont val="Arial Narrow"/>
        <family val="2"/>
        <charset val="238"/>
      </rPr>
      <t>.</t>
    </r>
  </si>
  <si>
    <r>
      <t xml:space="preserve">Dobava in vgradnja </t>
    </r>
    <r>
      <rPr>
        <b/>
        <sz val="10"/>
        <rFont val="Arial Narrow"/>
        <family val="2"/>
        <charset val="238"/>
      </rPr>
      <t>alumplast cevi 3/4" v obstoječo</t>
    </r>
    <r>
      <rPr>
        <sz val="10"/>
        <rFont val="Arial Narrow"/>
        <family val="2"/>
        <charset val="238"/>
      </rPr>
      <t xml:space="preserve"> PE cev kot zaščitno, vključno z vsemi spoji in navezavo.
Obračun za </t>
    </r>
    <r>
      <rPr>
        <b/>
        <sz val="10"/>
        <rFont val="Arial Narrow"/>
        <family val="2"/>
        <charset val="238"/>
      </rPr>
      <t>1 m'</t>
    </r>
    <r>
      <rPr>
        <sz val="10"/>
        <rFont val="Arial Narrow"/>
        <family val="2"/>
        <charset val="238"/>
      </rPr>
      <t>.</t>
    </r>
  </si>
  <si>
    <r>
      <t xml:space="preserve">Montaža tipskega </t>
    </r>
    <r>
      <rPr>
        <b/>
        <sz val="10"/>
        <rFont val="Arial Narrow"/>
        <family val="2"/>
        <charset val="238"/>
      </rPr>
      <t>PEHD zunanjega termo jaška DN 500</t>
    </r>
    <r>
      <rPr>
        <sz val="10"/>
        <rFont val="Arial Narrow"/>
        <family val="2"/>
        <charset val="238"/>
      </rPr>
      <t xml:space="preserve">,     h = 100 cm, </t>
    </r>
    <r>
      <rPr>
        <b/>
        <sz val="10"/>
        <rFont val="Arial Narrow"/>
        <family val="2"/>
        <charset val="238"/>
      </rPr>
      <t>po detajlu iz projekta</t>
    </r>
    <r>
      <rPr>
        <sz val="10"/>
        <rFont val="Arial Narrow"/>
        <family val="2"/>
        <charset val="238"/>
      </rPr>
      <t xml:space="preserve">, vključno z vsemi zemeljskimi in montažnimi deli in potrebnim materialom.
Obračun za </t>
    </r>
    <r>
      <rPr>
        <b/>
        <sz val="10"/>
        <rFont val="Arial Narrow"/>
        <family val="2"/>
        <charset val="238"/>
      </rPr>
      <t>1 kos</t>
    </r>
    <r>
      <rPr>
        <sz val="10"/>
        <rFont val="Arial Narrow"/>
        <family val="2"/>
        <charset val="238"/>
      </rPr>
      <t>.</t>
    </r>
  </si>
  <si>
    <r>
      <rPr>
        <b/>
        <sz val="10"/>
        <rFont val="Arial Narrow"/>
        <family val="2"/>
        <charset val="238"/>
      </rPr>
      <t>Izpiranje</t>
    </r>
    <r>
      <rPr>
        <sz val="10"/>
        <rFont val="Arial Narrow"/>
        <family val="2"/>
        <charset val="238"/>
      </rPr>
      <t xml:space="preserve"> cevi priključkov.
Obračun za </t>
    </r>
    <r>
      <rPr>
        <b/>
        <sz val="10"/>
        <rFont val="Arial Narrow"/>
        <family val="2"/>
        <charset val="238"/>
      </rPr>
      <t>1 m'</t>
    </r>
    <r>
      <rPr>
        <sz val="10"/>
        <rFont val="Arial Narrow"/>
        <family val="2"/>
        <charset val="238"/>
      </rPr>
      <t>.</t>
    </r>
  </si>
  <si>
    <r>
      <t xml:space="preserve">Nabava in polaganje </t>
    </r>
    <r>
      <rPr>
        <b/>
        <sz val="10"/>
        <rFont val="Arial Narrow"/>
        <family val="2"/>
        <charset val="238"/>
      </rPr>
      <t>signalnega traku</t>
    </r>
    <r>
      <rPr>
        <sz val="10"/>
        <rFont val="Arial Narrow"/>
        <family val="2"/>
        <charset val="238"/>
      </rPr>
      <t xml:space="preserve"> nad cevmi priključkov.
Obračun za </t>
    </r>
    <r>
      <rPr>
        <b/>
        <sz val="10"/>
        <rFont val="Arial Narrow"/>
        <family val="2"/>
        <charset val="238"/>
      </rPr>
      <t>1 m'</t>
    </r>
    <r>
      <rPr>
        <sz val="10"/>
        <rFont val="Arial Narrow"/>
        <family val="2"/>
        <charset val="238"/>
      </rPr>
      <t>.</t>
    </r>
  </si>
  <si>
    <r>
      <rPr>
        <b/>
        <sz val="10"/>
        <rFont val="Arial Narrow"/>
        <family val="2"/>
        <charset val="238"/>
      </rPr>
      <t>Ostala dodatna in nepredvidena dela</t>
    </r>
    <r>
      <rPr>
        <sz val="10"/>
        <rFont val="Arial Narrow"/>
        <family val="2"/>
        <charset val="238"/>
      </rPr>
      <t xml:space="preserve">. Obračun stroškov po dejanskih stroških porabe časa in materiala po vpisu v gradbeni dnevnik. Stroški so ocenjeni na </t>
    </r>
    <r>
      <rPr>
        <b/>
        <sz val="10"/>
        <rFont val="Arial Narrow"/>
        <family val="2"/>
        <charset val="238"/>
      </rPr>
      <t>20 %</t>
    </r>
    <r>
      <rPr>
        <sz val="10"/>
        <rFont val="Arial Narrow"/>
        <family val="2"/>
        <charset val="238"/>
      </rPr>
      <t xml:space="preserve"> vrednosti montažnih del.</t>
    </r>
  </si>
  <si>
    <r>
      <t xml:space="preserve">Prenos, spuščanje in montaža vodovodne cevi </t>
    </r>
    <r>
      <rPr>
        <b/>
        <sz val="10"/>
        <rFont val="Arial Narrow"/>
        <family val="2"/>
        <charset val="238"/>
      </rPr>
      <t xml:space="preserve">PE 100 d32 x 3 mm v obstoječo zaščitno cev PE d75 </t>
    </r>
    <r>
      <rPr>
        <sz val="10"/>
        <rFont val="Arial Narrow"/>
        <family val="2"/>
        <charset val="238"/>
      </rPr>
      <t xml:space="preserve">s tesnilnimi zamaški, vključno s prevezavo na ločno spojko pri zasunu in armaturo v merilnem mestu, kjer se obnavlja celotna trasa.
Obračun za </t>
    </r>
    <r>
      <rPr>
        <b/>
        <sz val="10"/>
        <rFont val="Arial Narrow"/>
        <family val="2"/>
        <charset val="238"/>
      </rPr>
      <t>1 m'</t>
    </r>
    <r>
      <rPr>
        <sz val="10"/>
        <rFont val="Arial Narrow"/>
        <family val="2"/>
        <charset val="238"/>
      </rPr>
      <t>.</t>
    </r>
  </si>
  <si>
    <t>Montaža odcepa T za cevovod PE d63 s spojkami za prevezavo. Obračun za 1 kos.</t>
  </si>
  <si>
    <r>
      <rPr>
        <b/>
        <sz val="10"/>
        <rFont val="Arial Narrow"/>
        <family val="2"/>
        <charset val="238"/>
      </rPr>
      <t>Cev PE d 63</t>
    </r>
    <r>
      <rPr>
        <sz val="10"/>
        <rFont val="Arial Narrow"/>
        <family val="2"/>
        <charset val="238"/>
      </rPr>
      <t xml:space="preserve"> za provizorij</t>
    </r>
  </si>
  <si>
    <r>
      <rPr>
        <b/>
        <sz val="10"/>
        <rFont val="Arial Narrow"/>
        <family val="2"/>
        <charset val="238"/>
      </rPr>
      <t>Spojka</t>
    </r>
    <r>
      <rPr>
        <sz val="10"/>
        <rFont val="Arial Narrow"/>
        <family val="2"/>
        <charset val="238"/>
      </rPr>
      <t xml:space="preserve"> za cev </t>
    </r>
    <r>
      <rPr>
        <b/>
        <sz val="10"/>
        <rFont val="Arial Narrow"/>
        <family val="2"/>
        <charset val="238"/>
      </rPr>
      <t>PE 63</t>
    </r>
  </si>
  <si>
    <r>
      <t xml:space="preserve">FFR kos z vrtljivo prirobnico, </t>
    </r>
    <r>
      <rPr>
        <b/>
        <sz val="10"/>
        <rFont val="Arial Narrow"/>
        <family val="2"/>
        <charset val="238"/>
      </rPr>
      <t>DN 80x50</t>
    </r>
    <r>
      <rPr>
        <sz val="10"/>
        <rFont val="Arial Narrow"/>
        <family val="2"/>
        <charset val="238"/>
      </rPr>
      <t>, PN 10</t>
    </r>
  </si>
  <si>
    <r>
      <t xml:space="preserve">X kos, </t>
    </r>
    <r>
      <rPr>
        <b/>
        <sz val="10"/>
        <rFont val="Arial Narrow"/>
        <family val="2"/>
        <charset val="238"/>
      </rPr>
      <t>DN 80</t>
    </r>
    <r>
      <rPr>
        <sz val="10"/>
        <rFont val="Arial Narrow"/>
        <family val="2"/>
        <charset val="238"/>
      </rPr>
      <t>, PN 10</t>
    </r>
  </si>
  <si>
    <r>
      <t xml:space="preserve">X kos, </t>
    </r>
    <r>
      <rPr>
        <b/>
        <sz val="10"/>
        <rFont val="Arial Narrow"/>
        <family val="2"/>
        <charset val="238"/>
      </rPr>
      <t>DN 50</t>
    </r>
    <r>
      <rPr>
        <sz val="10"/>
        <rFont val="Arial Narrow"/>
        <family val="2"/>
        <charset val="238"/>
      </rPr>
      <t>, PN 10</t>
    </r>
  </si>
  <si>
    <r>
      <rPr>
        <b/>
        <sz val="10"/>
        <rFont val="Arial Narrow"/>
        <family val="2"/>
        <charset val="238"/>
      </rPr>
      <t>Transportni stroški</t>
    </r>
    <r>
      <rPr>
        <sz val="10"/>
        <rFont val="Arial Narrow"/>
        <family val="2"/>
        <charset val="238"/>
      </rPr>
      <t xml:space="preserve"> dobave materiala.  </t>
    </r>
  </si>
  <si>
    <r>
      <rPr>
        <b/>
        <sz val="10"/>
        <rFont val="Arial Narrow"/>
        <family val="2"/>
        <charset val="238"/>
      </rPr>
      <t>Ostala dodatna in nepredvidena dela</t>
    </r>
    <r>
      <rPr>
        <sz val="10"/>
        <rFont val="Arial Narrow"/>
        <family val="2"/>
        <charset val="238"/>
      </rPr>
      <t>. Obračun stroškov po dejanskih stroških porabe časa in materiala po vpisu v gradbeni dnevnik. Stroški so ocenjeni na 1</t>
    </r>
    <r>
      <rPr>
        <b/>
        <sz val="10"/>
        <rFont val="Arial Narrow"/>
        <family val="2"/>
        <charset val="238"/>
      </rPr>
      <t>0 %</t>
    </r>
    <r>
      <rPr>
        <sz val="10"/>
        <rFont val="Arial Narrow"/>
        <family val="2"/>
        <charset val="238"/>
      </rPr>
      <t xml:space="preserve"> vrednosti materiala.</t>
    </r>
  </si>
  <si>
    <r>
      <t xml:space="preserve">Vodovodne cevi </t>
    </r>
    <r>
      <rPr>
        <b/>
        <sz val="10"/>
        <rFont val="Arial Narrow"/>
        <family val="2"/>
        <charset val="238"/>
      </rPr>
      <t>PE d 32x3,0 mm</t>
    </r>
    <r>
      <rPr>
        <sz val="10"/>
        <rFont val="Arial Narrow"/>
        <family val="2"/>
        <charset val="238"/>
      </rPr>
      <t>, 16 barov</t>
    </r>
  </si>
  <si>
    <r>
      <t xml:space="preserve">Zaščitna cev </t>
    </r>
    <r>
      <rPr>
        <b/>
        <sz val="10"/>
        <rFont val="Arial Narrow"/>
        <family val="2"/>
        <charset val="238"/>
      </rPr>
      <t>PE d 63x5,8 mm</t>
    </r>
    <r>
      <rPr>
        <sz val="10"/>
        <rFont val="Arial Narrow"/>
        <family val="2"/>
        <charset val="238"/>
      </rPr>
      <t>, 8 barov</t>
    </r>
  </si>
  <si>
    <r>
      <t xml:space="preserve">Univerzalni navrtalni zasun za cevovod </t>
    </r>
    <r>
      <rPr>
        <b/>
        <sz val="10"/>
        <rFont val="Arial Narrow"/>
        <family val="2"/>
        <charset val="238"/>
      </rPr>
      <t>NL DN 100</t>
    </r>
    <r>
      <rPr>
        <sz val="10"/>
        <rFont val="Arial Narrow"/>
        <family val="2"/>
        <charset val="238"/>
      </rPr>
      <t xml:space="preserve"> z vgradno armaturo in cestno kapo ter betonsko podložko, vključno z vrtljivim kosom ISO fiting </t>
    </r>
    <r>
      <rPr>
        <b/>
        <sz val="10"/>
        <rFont val="Arial Narrow"/>
        <family val="2"/>
        <charset val="238"/>
      </rPr>
      <t>fi 6/4"/1"</t>
    </r>
    <r>
      <rPr>
        <sz val="10"/>
        <rFont val="Arial Narrow"/>
        <family val="2"/>
        <charset val="238"/>
      </rPr>
      <t xml:space="preserve"> in prehodno ločno spojko </t>
    </r>
    <r>
      <rPr>
        <b/>
        <sz val="10"/>
        <rFont val="Arial Narrow"/>
        <family val="2"/>
        <charset val="238"/>
      </rPr>
      <t>d 32</t>
    </r>
    <r>
      <rPr>
        <sz val="10"/>
        <rFont val="Arial Narrow"/>
        <family val="2"/>
        <charset val="238"/>
      </rPr>
      <t xml:space="preserve"> za PE cev za prevezavo.</t>
    </r>
  </si>
  <si>
    <r>
      <t xml:space="preserve">Univerzalni navrtalni zasun za cevovod NL DN 100 z vgradno armaturo in cestno kapo ter betonsko podložko, vključno z vrtljivim kosom ISO fiting </t>
    </r>
    <r>
      <rPr>
        <b/>
        <sz val="10"/>
        <rFont val="Arial Narrow"/>
        <family val="2"/>
        <charset val="238"/>
      </rPr>
      <t>fi 6/4"/2"</t>
    </r>
    <r>
      <rPr>
        <sz val="10"/>
        <rFont val="Arial Narrow"/>
        <family val="2"/>
        <charset val="238"/>
      </rPr>
      <t xml:space="preserve"> in prehodno ločno spojko </t>
    </r>
    <r>
      <rPr>
        <b/>
        <sz val="10"/>
        <rFont val="Arial Narrow"/>
        <family val="2"/>
        <charset val="238"/>
      </rPr>
      <t>d 63</t>
    </r>
    <r>
      <rPr>
        <sz val="10"/>
        <rFont val="Arial Narrow"/>
        <family val="2"/>
        <charset val="238"/>
      </rPr>
      <t xml:space="preserve"> za PE cev za prevezavo.</t>
    </r>
  </si>
  <si>
    <r>
      <t>Navrtalni zasun za cevovod</t>
    </r>
    <r>
      <rPr>
        <b/>
        <sz val="10"/>
        <rFont val="Arial Narrow"/>
        <family val="2"/>
        <charset val="238"/>
      </rPr>
      <t xml:space="preserve"> PE d 63</t>
    </r>
    <r>
      <rPr>
        <sz val="10"/>
        <rFont val="Arial Narrow"/>
        <family val="2"/>
        <charset val="238"/>
      </rPr>
      <t xml:space="preserve"> z vgradno armaturo in cestno kapo ter betonsko podložko, vključno z vrtljivim kosom ISO fiting </t>
    </r>
    <r>
      <rPr>
        <b/>
        <sz val="10"/>
        <rFont val="Arial Narrow"/>
        <family val="2"/>
        <charset val="238"/>
      </rPr>
      <t>fi 6/4"/1"</t>
    </r>
    <r>
      <rPr>
        <sz val="10"/>
        <rFont val="Arial Narrow"/>
        <family val="2"/>
        <charset val="238"/>
      </rPr>
      <t xml:space="preserve"> in prehodno ločno spojko </t>
    </r>
    <r>
      <rPr>
        <b/>
        <sz val="10"/>
        <rFont val="Arial Narrow"/>
        <family val="2"/>
        <charset val="238"/>
      </rPr>
      <t>d 32</t>
    </r>
    <r>
      <rPr>
        <sz val="10"/>
        <rFont val="Arial Narrow"/>
        <family val="2"/>
        <charset val="238"/>
      </rPr>
      <t xml:space="preserve"> za PE cev za prevezavo.</t>
    </r>
  </si>
  <si>
    <r>
      <t xml:space="preserve">Tipski </t>
    </r>
    <r>
      <rPr>
        <b/>
        <sz val="10"/>
        <rFont val="Arial Narrow"/>
        <family val="2"/>
        <charset val="238"/>
      </rPr>
      <t>PEHD zunanji termo jašek DN 500</t>
    </r>
    <r>
      <rPr>
        <sz val="10"/>
        <rFont val="Arial Narrow"/>
        <family val="2"/>
        <charset val="238"/>
      </rPr>
      <t xml:space="preserve">, h = 100 cm, </t>
    </r>
    <r>
      <rPr>
        <b/>
        <sz val="10"/>
        <rFont val="Arial Narrow"/>
        <family val="2"/>
        <charset val="238"/>
      </rPr>
      <t>po detajlu iz projekta</t>
    </r>
    <r>
      <rPr>
        <sz val="10"/>
        <rFont val="Arial Narrow"/>
        <family val="2"/>
        <charset val="238"/>
      </rPr>
      <t>, vključno z betonsko podložko, vodomer DN 20.</t>
    </r>
  </si>
  <si>
    <r>
      <t xml:space="preserve">Tipski </t>
    </r>
    <r>
      <rPr>
        <b/>
        <sz val="10"/>
        <rFont val="Arial Narrow"/>
        <family val="2"/>
        <charset val="238"/>
      </rPr>
      <t>PEHD zunanji termo jašek DN 500 za dva vodomera</t>
    </r>
    <r>
      <rPr>
        <sz val="10"/>
        <rFont val="Arial Narrow"/>
        <family val="2"/>
        <charset val="238"/>
      </rPr>
      <t xml:space="preserve">, h = 100 cm, </t>
    </r>
    <r>
      <rPr>
        <b/>
        <sz val="10"/>
        <rFont val="Arial Narrow"/>
        <family val="2"/>
        <charset val="238"/>
      </rPr>
      <t>po detajlu iz projekta</t>
    </r>
    <r>
      <rPr>
        <sz val="10"/>
        <rFont val="Arial Narrow"/>
        <family val="2"/>
        <charset val="238"/>
      </rPr>
      <t>, vključno z betonsko podložko.</t>
    </r>
  </si>
  <si>
    <r>
      <rPr>
        <b/>
        <sz val="10"/>
        <rFont val="Arial Narrow"/>
        <family val="2"/>
        <charset val="238"/>
      </rPr>
      <t>ISO spojka d 32/1"</t>
    </r>
    <r>
      <rPr>
        <sz val="10"/>
        <rFont val="Arial Narrow"/>
        <family val="2"/>
        <charset val="238"/>
      </rPr>
      <t xml:space="preserve"> za prevezavo cevi </t>
    </r>
    <r>
      <rPr>
        <b/>
        <sz val="10"/>
        <rFont val="Arial Narrow"/>
        <family val="2"/>
        <charset val="238"/>
      </rPr>
      <t>PE d 32</t>
    </r>
    <r>
      <rPr>
        <sz val="10"/>
        <rFont val="Arial Narrow"/>
        <family val="2"/>
        <charset val="238"/>
      </rPr>
      <t xml:space="preserve"> in cevi pri jaških.</t>
    </r>
  </si>
  <si>
    <r>
      <rPr>
        <b/>
        <sz val="10"/>
        <rFont val="Arial Narrow"/>
        <family val="2"/>
        <charset val="238"/>
      </rPr>
      <t>PE zaključna spojka d 63</t>
    </r>
    <r>
      <rPr>
        <sz val="10"/>
        <rFont val="Arial Narrow"/>
        <family val="2"/>
        <charset val="238"/>
      </rPr>
      <t xml:space="preserve"> .</t>
    </r>
  </si>
  <si>
    <r>
      <rPr>
        <b/>
        <sz val="10"/>
        <rFont val="Arial Narrow"/>
        <family val="2"/>
        <charset val="238"/>
      </rPr>
      <t>Ostala dodatna in nepredvidena dela</t>
    </r>
    <r>
      <rPr>
        <sz val="10"/>
        <rFont val="Arial Narrow"/>
        <family val="2"/>
        <charset val="238"/>
      </rPr>
      <t xml:space="preserve">. Obračun stroškov po dejanskih stroških porabe časa in materiala po vpisu v gradbeni dnevnik. Stroški so ocenjeni na </t>
    </r>
    <r>
      <rPr>
        <b/>
        <sz val="10"/>
        <rFont val="Arial Narrow"/>
        <family val="2"/>
        <charset val="238"/>
      </rPr>
      <t>20 %</t>
    </r>
    <r>
      <rPr>
        <sz val="10"/>
        <rFont val="Arial Narrow"/>
        <family val="2"/>
        <charset val="238"/>
      </rPr>
      <t xml:space="preserve"> vrednosti materiala.</t>
    </r>
  </si>
  <si>
    <t>m1</t>
  </si>
  <si>
    <t>Spojka PE d32/d40 za prevezavo cevi.</t>
  </si>
  <si>
    <t>PE T kos d63/63 s spojkami za prevezavo cevi PE d63 v vse smeri.</t>
  </si>
  <si>
    <r>
      <rPr>
        <b/>
        <sz val="10"/>
        <color theme="1"/>
        <rFont val="Arial Narrow"/>
        <family val="2"/>
        <charset val="238"/>
      </rPr>
      <t>Priprava gradbišča</t>
    </r>
    <r>
      <rPr>
        <sz val="10"/>
        <color theme="1"/>
        <rFont val="Arial Narrow"/>
        <family val="2"/>
        <charset val="238"/>
      </rPr>
      <t xml:space="preserve"> v dolžini </t>
    </r>
    <r>
      <rPr>
        <b/>
        <sz val="10"/>
        <color theme="1"/>
        <rFont val="Arial Narrow"/>
        <family val="2"/>
        <charset val="238"/>
      </rPr>
      <t>L =240 m</t>
    </r>
    <r>
      <rPr>
        <sz val="10"/>
        <color theme="1"/>
        <rFont val="Arial Narrow"/>
        <family val="2"/>
        <charset val="238"/>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</si>
  <si>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t>Vodovodne cevi PE d63x 5,8 mm, 16 barov</t>
  </si>
  <si>
    <t>1.23</t>
  </si>
  <si>
    <t>1.26</t>
  </si>
  <si>
    <t>1.27</t>
  </si>
  <si>
    <t>1.28</t>
  </si>
  <si>
    <t>1.29</t>
  </si>
  <si>
    <t>1.47</t>
  </si>
  <si>
    <t>1.48</t>
  </si>
  <si>
    <t>1.49</t>
  </si>
  <si>
    <t>1.50</t>
  </si>
  <si>
    <t>1.51</t>
  </si>
  <si>
    <t>1.52</t>
  </si>
  <si>
    <t>2.30</t>
  </si>
  <si>
    <t>2.31</t>
  </si>
  <si>
    <t>2.32</t>
  </si>
  <si>
    <r>
      <t>Sanacija</t>
    </r>
    <r>
      <rPr>
        <b/>
        <sz val="10"/>
        <color indexed="8"/>
        <rFont val="Arial Narrow"/>
        <family val="2"/>
        <charset val="238"/>
      </rPr>
      <t xml:space="preserve"> jaškov</t>
    </r>
    <r>
      <rPr>
        <sz val="10"/>
        <color indexed="8"/>
        <rFont val="Arial Narrow"/>
        <family val="2"/>
        <charset val="238"/>
      </rPr>
      <t xml:space="preserve"> z mikroarmirano polimer cementno malto.</t>
    </r>
  </si>
  <si>
    <r>
      <t>Sanacija priklopov</t>
    </r>
    <r>
      <rPr>
        <b/>
        <sz val="10"/>
        <color indexed="8"/>
        <rFont val="Arial Narrow"/>
        <family val="2"/>
        <charset val="238"/>
      </rPr>
      <t xml:space="preserve"> hišnih priključkov in cestnih vpadnikov</t>
    </r>
    <r>
      <rPr>
        <sz val="10"/>
        <color indexed="8"/>
        <rFont val="Arial Narrow"/>
        <family val="2"/>
        <charset val="238"/>
      </rPr>
      <t xml:space="preserve"> profila DN 160 in DN 200 v kanalu profila  DN 400 s klasično metodo sanacije cevovodov brez izkopavanja z baloni, ki imajo vdelane stožce za sanacijo priklopov in sanirno kapo prepojeno z dvokomponentnimi poliuretanskimi smolami.</t>
    </r>
  </si>
  <si>
    <t>3.3</t>
  </si>
  <si>
    <t>3.4</t>
  </si>
  <si>
    <t>Sanacija točkovnih poškodb (poškodovani spoji, luknja) z robotom v cevi profila DN 400 ter preplastitev teh mest z vstavitvijo impregniranega vložka iz stejkenih vlaken.</t>
  </si>
  <si>
    <t>3.5</t>
  </si>
  <si>
    <r>
      <t xml:space="preserve">Točkovna sanacija </t>
    </r>
    <r>
      <rPr>
        <b/>
        <sz val="10"/>
        <color indexed="8"/>
        <rFont val="Arial Narrow"/>
        <family val="2"/>
        <charset val="238"/>
      </rPr>
      <t>razpok</t>
    </r>
    <r>
      <rPr>
        <sz val="10"/>
        <color indexed="8"/>
        <rFont val="Arial Narrow"/>
        <family val="2"/>
        <charset val="238"/>
      </rPr>
      <t>, poškodb v cevi DN 400 z vstavitvijo impregniranega vložka iz steklenih vlaken v dolžini cca 1m¹</t>
    </r>
  </si>
  <si>
    <r>
      <rPr>
        <b/>
        <sz val="10"/>
        <color indexed="8"/>
        <rFont val="Arial Narrow"/>
        <family val="2"/>
        <charset val="238"/>
      </rPr>
      <t>Ostala dodatna in nepredvidena dela</t>
    </r>
    <r>
      <rPr>
        <sz val="10"/>
        <color indexed="8"/>
        <rFont val="Arial Narrow"/>
        <family val="2"/>
        <charset val="238"/>
      </rPr>
      <t>. Obračun stroškov po dejanskih stroških porabe časa in materiala po vpisu v gradbeni dnevnik. Stroški so ocenjeni na 20</t>
    </r>
    <r>
      <rPr>
        <b/>
        <sz val="10"/>
        <color indexed="8"/>
        <rFont val="Arial Narrow"/>
        <family val="2"/>
        <charset val="238"/>
      </rPr>
      <t xml:space="preserve"> %</t>
    </r>
    <r>
      <rPr>
        <sz val="10"/>
        <color indexed="8"/>
        <rFont val="Arial Narrow"/>
        <family val="2"/>
        <charset val="238"/>
      </rPr>
      <t xml:space="preserve"> vrednosti sanacije kanalizacije.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</si>
</sst>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 [$€-424];[Red]\-#,##0.00\ [$€-424]"/>
    <numFmt numFmtId="166" formatCode="#,##0.00\ [$€-81D]"/>
  </numFmts>
  <fonts count="27" x14ac:knownFonts="1">
    <font>
      <sz val="11"/>
      <color theme="1"/>
      <name val="Calibri"/>
      <family val="2"/>
      <charset val="238"/>
      <scheme val="minor"/>
    </font>
    <font>
      <sz val="10"/>
      <name val="Arial"/>
      <family val="2"/>
      <charset val="238"/>
    </font>
    <font>
      <b/>
      <sz val="12"/>
      <name val="Arial"/>
      <family val="2"/>
      <charset val="238"/>
    </font>
    <font>
      <b/>
      <sz val="10"/>
      <color rgb="FFFF0000"/>
      <name val="Arial"/>
      <family val="2"/>
      <charset val="238"/>
    </font>
    <font>
      <b/>
      <sz val="10"/>
      <name val="Arial"/>
      <family val="2"/>
      <charset val="238"/>
    </font>
    <font>
      <sz val="10"/>
      <name val="Arial"/>
      <family val="1"/>
      <charset val="238"/>
    </font>
    <font>
      <b/>
      <sz val="10"/>
      <color theme="0" tint="-0.499984740745262"/>
      <name val="Arial"/>
      <family val="2"/>
      <charset val="238"/>
    </font>
    <font>
      <sz val="10"/>
      <name val="Arial Narrow"/>
      <family val="2"/>
      <charset val="238"/>
    </font>
    <font>
      <sz val="10"/>
      <color theme="1"/>
      <name val="Arial Narrow"/>
      <family val="2"/>
      <charset val="238"/>
    </font>
    <font>
      <sz val="11"/>
      <color theme="1"/>
      <name val="Arial Narrow"/>
      <family val="2"/>
      <charset val="238"/>
    </font>
    <font>
      <b/>
      <sz val="11"/>
      <color theme="1"/>
      <name val="Arial Narrow"/>
      <family val="2"/>
      <charset val="238"/>
    </font>
    <font>
      <b/>
      <sz val="10"/>
      <name val="Arial Narrow"/>
      <family val="2"/>
      <charset val="238"/>
    </font>
    <font>
      <b/>
      <sz val="10"/>
      <color theme="1"/>
      <name val="Arial Narrow"/>
      <family val="2"/>
      <charset val="238"/>
    </font>
    <font>
      <b/>
      <i/>
      <sz val="14"/>
      <name val="Arial Narrow"/>
      <family val="2"/>
      <charset val="238"/>
    </font>
    <font>
      <b/>
      <sz val="11"/>
      <name val="Arial Narrow"/>
      <family val="2"/>
      <charset val="238"/>
    </font>
    <font>
      <b/>
      <sz val="8"/>
      <name val="Arial Narrow"/>
      <family val="2"/>
      <charset val="238"/>
    </font>
    <font>
      <b/>
      <sz val="12"/>
      <name val="Arial Narrow"/>
      <family val="2"/>
      <charset val="238"/>
    </font>
    <font>
      <b/>
      <sz val="12"/>
      <color theme="1"/>
      <name val="Arial Narrow"/>
      <family val="2"/>
      <charset val="238"/>
    </font>
    <font>
      <sz val="10"/>
      <color indexed="8"/>
      <name val="Arial Narrow"/>
      <family val="2"/>
      <charset val="238"/>
    </font>
    <font>
      <b/>
      <sz val="10"/>
      <color indexed="8"/>
      <name val="Arial Narrow"/>
      <family val="2"/>
      <charset val="238"/>
    </font>
    <font>
      <sz val="12"/>
      <name val="Arial Narrow"/>
      <family val="2"/>
      <charset val="238"/>
    </font>
    <font>
      <sz val="11"/>
      <name val="Arial Narrow"/>
      <family val="2"/>
      <charset val="238"/>
    </font>
    <font>
      <b/>
      <sz val="14"/>
      <color theme="1"/>
      <name val="Arial Narrow"/>
      <family val="2"/>
      <charset val="238"/>
    </font>
    <font>
      <vertAlign val="superscript"/>
      <sz val="10"/>
      <color theme="1"/>
      <name val="Arial Narrow"/>
      <family val="2"/>
      <charset val="238"/>
    </font>
    <font>
      <b/>
      <vertAlign val="superscript"/>
      <sz val="10"/>
      <color theme="1"/>
      <name val="Arial Narrow"/>
      <family val="2"/>
      <charset val="238"/>
    </font>
    <font>
      <vertAlign val="superscript"/>
      <sz val="10"/>
      <name val="Arial Narrow"/>
      <family val="2"/>
      <charset val="238"/>
    </font>
    <font>
      <b/>
      <vertAlign val="superscript"/>
      <sz val="10"/>
      <name val="Arial Narrow"/>
      <family val="2"/>
      <charset val="238"/>
    </font>
  </fonts>
  <fills count="3">
    <fill>
      <patternFill patternType="none"/>
    </fill>
    <fill>
      <patternFill patternType="gray125"/>
    </fill>
    <fill>
      <patternFill patternType="solid">
        <fgColor indexed="26"/>
        <b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10">
    <xf numFmtId="0" fontId="0" fillId="0" borderId="0" xfId="0"/>
    <xf numFmtId="0" fontId="2" fillId="0" borderId="0" xfId="1" applyFont="1" applyFill="1" applyBorder="1"/>
    <xf numFmtId="2" fontId="1" fillId="0" borderId="0" xfId="1" applyNumberFormat="1" applyFont="1" applyBorder="1"/>
    <xf numFmtId="0" fontId="1" fillId="0" borderId="0" xfId="1" applyFont="1" applyBorder="1"/>
    <xf numFmtId="2" fontId="1" fillId="0" borderId="0" xfId="1" applyNumberFormat="1" applyBorder="1"/>
    <xf numFmtId="0" fontId="1" fillId="0" borderId="0" xfId="1"/>
    <xf numFmtId="0" fontId="1" fillId="2" borderId="1" xfId="1" applyFont="1" applyFill="1" applyBorder="1"/>
    <xf numFmtId="2" fontId="3" fillId="2" borderId="1" xfId="1" applyNumberFormat="1" applyFont="1" applyFill="1" applyBorder="1"/>
    <xf numFmtId="2" fontId="1" fillId="0" borderId="0" xfId="1" applyNumberFormat="1" applyFont="1" applyFill="1" applyBorder="1"/>
    <xf numFmtId="0" fontId="1" fillId="0" borderId="0" xfId="1" applyFont="1" applyFill="1" applyBorder="1"/>
    <xf numFmtId="2" fontId="4" fillId="2" borderId="1" xfId="1" applyNumberFormat="1" applyFont="1" applyFill="1" applyBorder="1"/>
    <xf numFmtId="2" fontId="5" fillId="0" borderId="0" xfId="1" applyNumberFormat="1" applyFont="1" applyFill="1" applyBorder="1"/>
    <xf numFmtId="2" fontId="1" fillId="0" borderId="0" xfId="1" applyNumberFormat="1" applyFont="1" applyBorder="1" applyAlignment="1">
      <alignment horizontal="center"/>
    </xf>
    <xf numFmtId="2" fontId="4" fillId="0" borderId="0" xfId="1" applyNumberFormat="1" applyFont="1" applyBorder="1"/>
    <xf numFmtId="2" fontId="1" fillId="2" borderId="1" xfId="1" applyNumberFormat="1" applyFont="1" applyFill="1" applyBorder="1"/>
    <xf numFmtId="2" fontId="1" fillId="0" borderId="0" xfId="1" applyNumberFormat="1"/>
    <xf numFmtId="2" fontId="1" fillId="0" borderId="0" xfId="1" applyNumberFormat="1" applyFont="1" applyBorder="1" applyAlignment="1"/>
    <xf numFmtId="0" fontId="6" fillId="0" borderId="0" xfId="1" applyFont="1" applyBorder="1"/>
    <xf numFmtId="1" fontId="1" fillId="0" borderId="0" xfId="1" applyNumberFormat="1" applyFont="1" applyBorder="1" applyAlignment="1">
      <alignment horizontal="left"/>
    </xf>
    <xf numFmtId="0" fontId="1" fillId="0" borderId="0" xfId="1" applyFont="1"/>
    <xf numFmtId="2" fontId="1" fillId="0" borderId="0" xfId="1" applyNumberFormat="1" applyFont="1"/>
    <xf numFmtId="0" fontId="11" fillId="0" borderId="0" xfId="0" applyFont="1" applyFill="1" applyAlignment="1">
      <alignment vertical="center"/>
    </xf>
    <xf numFmtId="49" fontId="15" fillId="0" borderId="0" xfId="0" applyNumberFormat="1" applyFont="1" applyFill="1" applyAlignment="1" applyProtection="1">
      <alignment horizontal="left" vertical="center"/>
      <protection locked="0"/>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horizontal="left" vertical="center"/>
      <protection locked="0"/>
    </xf>
    <xf numFmtId="164" fontId="15" fillId="0" borderId="0" xfId="0" applyNumberFormat="1" applyFont="1" applyFill="1" applyAlignment="1" applyProtection="1">
      <alignment horizontal="center" vertical="center"/>
      <protection locked="0"/>
    </xf>
    <xf numFmtId="165" fontId="15" fillId="0" borderId="0" xfId="0" applyNumberFormat="1" applyFont="1" applyFill="1" applyAlignment="1" applyProtection="1">
      <alignment horizontal="center" vertical="center"/>
      <protection locked="0"/>
    </xf>
    <xf numFmtId="0" fontId="7" fillId="0" borderId="0" xfId="0" applyFont="1" applyFill="1" applyAlignment="1">
      <alignment vertical="center"/>
    </xf>
    <xf numFmtId="0" fontId="15" fillId="0" borderId="0"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164" fontId="11" fillId="0" borderId="3" xfId="0" applyNumberFormat="1" applyFont="1" applyFill="1" applyBorder="1" applyAlignment="1" applyProtection="1">
      <alignment horizontal="center" vertical="center"/>
      <protection locked="0"/>
    </xf>
    <xf numFmtId="165" fontId="11" fillId="0" borderId="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9" fillId="0" borderId="0" xfId="0" applyFont="1" applyFill="1" applyAlignment="1">
      <alignment vertical="center"/>
    </xf>
    <xf numFmtId="0" fontId="10"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pplyProtection="1">
      <alignment horizontal="left" vertical="center" wrapText="1"/>
      <protection locked="0"/>
    </xf>
    <xf numFmtId="49" fontId="14" fillId="0" borderId="0" xfId="0" applyNumberFormat="1" applyFont="1" applyFill="1" applyAlignment="1" applyProtection="1">
      <alignment horizontal="left" vertical="center" wrapText="1"/>
      <protection locked="0"/>
    </xf>
    <xf numFmtId="49" fontId="9" fillId="0" borderId="0" xfId="0" applyNumberFormat="1" applyFont="1" applyFill="1" applyAlignment="1" applyProtection="1">
      <alignment vertical="center" wrapText="1"/>
      <protection locked="0"/>
    </xf>
    <xf numFmtId="0" fontId="9" fillId="0" borderId="0" xfId="0" applyFont="1" applyFill="1" applyAlignment="1" applyProtection="1">
      <alignment vertical="center" wrapText="1"/>
      <protection locked="0"/>
    </xf>
    <xf numFmtId="0" fontId="10" fillId="0" borderId="0" xfId="0" applyFont="1" applyFill="1" applyAlignment="1" applyProtection="1">
      <alignment vertical="center" wrapText="1"/>
      <protection locked="0"/>
    </xf>
    <xf numFmtId="49" fontId="14" fillId="0" borderId="0" xfId="0" applyNumberFormat="1" applyFont="1" applyFill="1" applyAlignment="1" applyProtection="1">
      <alignment vertical="center" wrapText="1"/>
      <protection locked="0"/>
    </xf>
    <xf numFmtId="0" fontId="9" fillId="0" borderId="0" xfId="0" applyFont="1" applyFill="1" applyAlignment="1">
      <alignment horizontal="left" vertical="center"/>
    </xf>
    <xf numFmtId="49" fontId="14" fillId="0" borderId="0" xfId="0" applyNumberFormat="1" applyFont="1" applyFill="1" applyAlignment="1" applyProtection="1">
      <alignment vertical="center"/>
      <protection locked="0"/>
    </xf>
    <xf numFmtId="0" fontId="8" fillId="0" borderId="0" xfId="0" applyFont="1" applyFill="1" applyAlignment="1" applyProtection="1">
      <alignment vertical="center" wrapText="1"/>
      <protection locked="0"/>
    </xf>
    <xf numFmtId="0" fontId="9" fillId="0" borderId="0" xfId="0" applyFont="1" applyFill="1" applyAlignment="1" applyProtection="1">
      <alignment horizontal="left" vertical="center"/>
      <protection locked="0"/>
    </xf>
    <xf numFmtId="164" fontId="9" fillId="0" borderId="0" xfId="0" applyNumberFormat="1" applyFont="1" applyFill="1" applyAlignment="1" applyProtection="1">
      <alignment vertical="center"/>
      <protection locked="0"/>
    </xf>
    <xf numFmtId="165" fontId="9" fillId="0" borderId="0" xfId="0" applyNumberFormat="1" applyFont="1" applyFill="1" applyAlignment="1" applyProtection="1">
      <alignment vertical="center"/>
      <protection locked="0"/>
    </xf>
    <xf numFmtId="0" fontId="14" fillId="0" borderId="0" xfId="0" applyFont="1" applyFill="1" applyAlignment="1" applyProtection="1">
      <alignment vertical="center" wrapText="1"/>
      <protection locked="0"/>
    </xf>
    <xf numFmtId="165" fontId="14" fillId="0" borderId="0" xfId="0" applyNumberFormat="1" applyFont="1" applyFill="1" applyAlignment="1">
      <alignment horizontal="right" vertical="center"/>
    </xf>
    <xf numFmtId="165" fontId="14" fillId="0" borderId="0" xfId="0" applyNumberFormat="1" applyFont="1" applyFill="1" applyAlignment="1" applyProtection="1">
      <alignment vertical="center"/>
      <protection locked="0"/>
    </xf>
    <xf numFmtId="49" fontId="9" fillId="0" borderId="0" xfId="0" applyNumberFormat="1" applyFont="1" applyFill="1" applyAlignment="1" applyProtection="1">
      <alignment vertical="center"/>
      <protection locked="0"/>
    </xf>
    <xf numFmtId="165" fontId="9" fillId="0" borderId="2" xfId="0" applyNumberFormat="1" applyFont="1" applyFill="1" applyBorder="1" applyAlignment="1" applyProtection="1">
      <alignment vertical="center"/>
      <protection locked="0"/>
    </xf>
    <xf numFmtId="165" fontId="9" fillId="0" borderId="0"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vertical="center"/>
      <protection locked="0"/>
    </xf>
    <xf numFmtId="0" fontId="9" fillId="0" borderId="2" xfId="0" applyFont="1" applyFill="1" applyBorder="1" applyAlignment="1">
      <alignment vertical="center"/>
    </xf>
    <xf numFmtId="0" fontId="9" fillId="0" borderId="2"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protection locked="0"/>
    </xf>
    <xf numFmtId="164" fontId="9" fillId="0" borderId="2" xfId="0" applyNumberFormat="1" applyFont="1" applyFill="1" applyBorder="1" applyAlignment="1" applyProtection="1">
      <alignment vertical="center"/>
      <protection locked="0"/>
    </xf>
    <xf numFmtId="165" fontId="9" fillId="0" borderId="0" xfId="0" applyNumberFormat="1" applyFont="1" applyFill="1" applyAlignment="1" applyProtection="1">
      <alignment horizontal="right" vertical="center"/>
      <protection locked="0"/>
    </xf>
    <xf numFmtId="0" fontId="12" fillId="0" borderId="0" xfId="0" applyFont="1" applyFill="1" applyAlignment="1" applyProtection="1">
      <alignment vertical="center" wrapText="1"/>
      <protection locked="0"/>
    </xf>
    <xf numFmtId="49" fontId="11" fillId="0" borderId="0" xfId="0" applyNumberFormat="1"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164" fontId="11" fillId="0" borderId="0" xfId="0" applyNumberFormat="1" applyFont="1" applyFill="1" applyAlignment="1" applyProtection="1">
      <alignment vertical="center"/>
      <protection locked="0"/>
    </xf>
    <xf numFmtId="165" fontId="11" fillId="0" borderId="0" xfId="0" applyNumberFormat="1" applyFont="1" applyFill="1" applyAlignment="1">
      <alignment horizontal="right" vertical="center"/>
    </xf>
    <xf numFmtId="165" fontId="11" fillId="0" borderId="0" xfId="0" applyNumberFormat="1" applyFont="1" applyFill="1" applyAlignment="1" applyProtection="1">
      <alignment vertical="center"/>
      <protection locked="0"/>
    </xf>
    <xf numFmtId="49" fontId="11" fillId="0" borderId="0" xfId="0" applyNumberFormat="1" applyFont="1" applyFill="1" applyAlignment="1" applyProtection="1">
      <alignment vertical="center"/>
      <protection locked="0"/>
    </xf>
    <xf numFmtId="0" fontId="8" fillId="0" borderId="2" xfId="0" applyFont="1" applyFill="1" applyBorder="1" applyAlignment="1" applyProtection="1">
      <alignment vertical="center" wrapText="1"/>
      <protection locked="0"/>
    </xf>
    <xf numFmtId="165" fontId="9" fillId="0" borderId="2" xfId="0" applyNumberFormat="1" applyFont="1" applyFill="1" applyBorder="1" applyAlignment="1">
      <alignment vertical="center"/>
    </xf>
    <xf numFmtId="165" fontId="9" fillId="0" borderId="0" xfId="0" applyNumberFormat="1" applyFont="1" applyFill="1" applyBorder="1" applyAlignment="1">
      <alignment vertical="center"/>
    </xf>
    <xf numFmtId="165" fontId="9" fillId="0" borderId="0" xfId="0" applyNumberFormat="1" applyFont="1" applyFill="1" applyAlignment="1">
      <alignment vertical="center"/>
    </xf>
    <xf numFmtId="49" fontId="16" fillId="0" borderId="0" xfId="0" applyNumberFormat="1" applyFont="1" applyFill="1" applyAlignment="1" applyProtection="1">
      <alignment horizontal="left" vertical="center"/>
      <protection locked="0"/>
    </xf>
    <xf numFmtId="0" fontId="16"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wrapText="1"/>
      <protection locked="0"/>
    </xf>
    <xf numFmtId="0" fontId="16" fillId="0" borderId="0" xfId="0" applyFont="1" applyFill="1" applyAlignment="1" applyProtection="1">
      <alignment horizontal="left" vertical="center"/>
      <protection locked="0"/>
    </xf>
    <xf numFmtId="164" fontId="16" fillId="0" borderId="0" xfId="0" applyNumberFormat="1" applyFont="1" applyFill="1" applyAlignment="1" applyProtection="1">
      <alignment horizontal="center" vertical="center"/>
      <protection locked="0"/>
    </xf>
    <xf numFmtId="165" fontId="16" fillId="0" borderId="0" xfId="0" applyNumberFormat="1" applyFont="1" applyFill="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locked="0"/>
    </xf>
    <xf numFmtId="164" fontId="8" fillId="0" borderId="3" xfId="0" applyNumberFormat="1" applyFont="1" applyFill="1" applyBorder="1" applyAlignment="1" applyProtection="1">
      <alignment vertical="center"/>
      <protection locked="0"/>
    </xf>
    <xf numFmtId="165" fontId="8" fillId="0" borderId="3" xfId="0" applyNumberFormat="1" applyFont="1" applyFill="1" applyBorder="1" applyAlignment="1">
      <alignment vertical="center"/>
    </xf>
    <xf numFmtId="165" fontId="8" fillId="0" borderId="3" xfId="0" applyNumberFormat="1" applyFont="1" applyFill="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protection locked="0"/>
    </xf>
    <xf numFmtId="164" fontId="11" fillId="0" borderId="0" xfId="0" applyNumberFormat="1" applyFont="1" applyFill="1" applyBorder="1" applyAlignment="1" applyProtection="1">
      <alignment vertical="center"/>
      <protection locked="0"/>
    </xf>
    <xf numFmtId="165" fontId="11"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right" vertical="center"/>
      <protection locked="0"/>
    </xf>
    <xf numFmtId="0" fontId="8" fillId="0" borderId="0" xfId="0" applyFont="1" applyFill="1" applyBorder="1" applyAlignment="1">
      <alignment horizontal="left" vertical="center" wrapText="1"/>
    </xf>
    <xf numFmtId="0" fontId="9" fillId="0" borderId="0" xfId="0" applyFont="1" applyFill="1" applyBorder="1" applyAlignment="1" applyProtection="1">
      <alignment horizontal="left" vertical="center"/>
      <protection locked="0"/>
    </xf>
    <xf numFmtId="164" fontId="9" fillId="0" borderId="0" xfId="0" applyNumberFormat="1" applyFont="1" applyFill="1" applyBorder="1" applyAlignment="1" applyProtection="1">
      <alignment vertical="center"/>
      <protection locked="0"/>
    </xf>
    <xf numFmtId="49" fontId="9" fillId="0" borderId="0" xfId="0" applyNumberFormat="1" applyFont="1" applyFill="1" applyAlignment="1" applyProtection="1">
      <alignment horizontal="right" vertical="center"/>
      <protection locked="0"/>
    </xf>
    <xf numFmtId="0" fontId="11" fillId="0" borderId="0" xfId="0" applyFont="1" applyFill="1" applyAlignment="1" applyProtection="1">
      <alignment vertical="center"/>
      <protection locked="0"/>
    </xf>
    <xf numFmtId="0" fontId="12" fillId="0" borderId="0" xfId="0" applyFont="1" applyFill="1" applyBorder="1" applyAlignment="1" applyProtection="1">
      <alignment vertical="center" wrapText="1"/>
      <protection locked="0"/>
    </xf>
    <xf numFmtId="165" fontId="11" fillId="0" borderId="0" xfId="0" applyNumberFormat="1" applyFont="1" applyFill="1" applyBorder="1" applyAlignment="1">
      <alignment horizontal="right" vertical="center"/>
    </xf>
    <xf numFmtId="0" fontId="20" fillId="0" borderId="0" xfId="0" applyFont="1" applyFill="1" applyAlignment="1">
      <alignment vertical="center"/>
    </xf>
    <xf numFmtId="0" fontId="11" fillId="0" borderId="0" xfId="0" applyFont="1" applyFill="1" applyAlignment="1" applyProtection="1">
      <alignment horizontal="left" vertical="center" wrapText="1"/>
      <protection locked="0"/>
    </xf>
    <xf numFmtId="0" fontId="8" fillId="0" borderId="0" xfId="0" applyFont="1" applyFill="1" applyAlignment="1" applyProtection="1">
      <alignment vertical="center"/>
      <protection locked="0"/>
    </xf>
    <xf numFmtId="49" fontId="8" fillId="0" borderId="0" xfId="0" applyNumberFormat="1" applyFont="1" applyFill="1" applyAlignment="1" applyProtection="1">
      <alignment horizontal="right" vertical="center"/>
      <protection locked="0"/>
    </xf>
    <xf numFmtId="0" fontId="8" fillId="0" borderId="0" xfId="0" applyFont="1" applyFill="1" applyBorder="1" applyAlignment="1" applyProtection="1">
      <alignment vertical="center" wrapText="1"/>
      <protection locked="0"/>
    </xf>
    <xf numFmtId="1" fontId="9" fillId="0" borderId="0" xfId="0" applyNumberFormat="1" applyFont="1" applyFill="1" applyBorder="1" applyAlignment="1" applyProtection="1">
      <alignment vertical="center"/>
      <protection locked="0"/>
    </xf>
    <xf numFmtId="166" fontId="9" fillId="0" borderId="0" xfId="0" applyNumberFormat="1" applyFont="1" applyFill="1" applyBorder="1" applyAlignment="1" applyProtection="1">
      <alignment vertical="center"/>
      <protection locked="0"/>
    </xf>
    <xf numFmtId="49" fontId="7" fillId="0" borderId="0" xfId="0" applyNumberFormat="1" applyFont="1" applyFill="1" applyAlignment="1" applyProtection="1">
      <alignment horizontal="right" vertical="center"/>
      <protection locked="0"/>
    </xf>
    <xf numFmtId="0" fontId="9" fillId="0" borderId="0" xfId="0" applyFont="1" applyFill="1" applyAlignment="1" applyProtection="1">
      <alignment vertical="center"/>
      <protection locked="0"/>
    </xf>
    <xf numFmtId="1" fontId="8" fillId="0" borderId="3" xfId="0" applyNumberFormat="1" applyFont="1" applyFill="1" applyBorder="1" applyAlignment="1" applyProtection="1">
      <alignment vertical="center"/>
      <protection locked="0"/>
    </xf>
    <xf numFmtId="166" fontId="7" fillId="0" borderId="3" xfId="0" applyNumberFormat="1" applyFont="1" applyFill="1" applyBorder="1" applyAlignment="1">
      <alignment vertical="center"/>
    </xf>
    <xf numFmtId="0" fontId="7" fillId="0" borderId="3" xfId="0" applyFont="1" applyFill="1" applyBorder="1" applyAlignment="1" applyProtection="1">
      <alignment horizontal="left" vertical="center"/>
      <protection locked="0"/>
    </xf>
    <xf numFmtId="0" fontId="7" fillId="0" borderId="3" xfId="0" applyFont="1" applyFill="1" applyBorder="1" applyAlignment="1" applyProtection="1">
      <alignment vertical="center"/>
      <protection locked="0"/>
    </xf>
    <xf numFmtId="166" fontId="7" fillId="0" borderId="3" xfId="0" applyNumberFormat="1" applyFont="1" applyFill="1" applyBorder="1" applyAlignment="1" applyProtection="1">
      <alignment vertical="center"/>
      <protection locked="0"/>
    </xf>
    <xf numFmtId="0" fontId="11" fillId="0" borderId="3" xfId="0" applyFont="1" applyFill="1" applyBorder="1" applyAlignment="1" applyProtection="1">
      <alignment horizontal="left" vertical="center"/>
      <protection locked="0"/>
    </xf>
    <xf numFmtId="164" fontId="11" fillId="0" borderId="3" xfId="0" applyNumberFormat="1" applyFont="1" applyFill="1" applyBorder="1" applyAlignment="1" applyProtection="1">
      <alignment vertical="center"/>
      <protection locked="0"/>
    </xf>
    <xf numFmtId="165" fontId="11" fillId="0" borderId="3" xfId="0" applyNumberFormat="1" applyFont="1" applyFill="1" applyBorder="1" applyAlignment="1" applyProtection="1">
      <alignment vertical="center"/>
      <protection locked="0"/>
    </xf>
    <xf numFmtId="0" fontId="12" fillId="0" borderId="0" xfId="0" applyFont="1" applyFill="1" applyBorder="1" applyAlignment="1" applyProtection="1">
      <alignment horizontal="left" vertical="center" wrapText="1"/>
      <protection locked="0"/>
    </xf>
    <xf numFmtId="49" fontId="16" fillId="0" borderId="0" xfId="0" applyNumberFormat="1" applyFont="1" applyFill="1" applyAlignment="1" applyProtection="1">
      <alignment vertical="center"/>
      <protection locked="0"/>
    </xf>
    <xf numFmtId="49" fontId="20" fillId="0" borderId="0" xfId="0" quotePrefix="1" applyNumberFormat="1" applyFont="1" applyFill="1" applyAlignment="1" applyProtection="1">
      <alignment vertical="center"/>
      <protection locked="0"/>
    </xf>
    <xf numFmtId="0" fontId="11" fillId="0" borderId="0" xfId="0" applyFont="1" applyFill="1" applyAlignment="1" applyProtection="1">
      <alignment vertical="center" wrapText="1"/>
      <protection locked="0"/>
    </xf>
    <xf numFmtId="0" fontId="12"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49" fontId="14" fillId="0" borderId="0" xfId="1" applyNumberFormat="1" applyFont="1" applyAlignment="1" applyProtection="1">
      <alignment horizontal="left" vertical="top"/>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protection locked="0"/>
    </xf>
    <xf numFmtId="164" fontId="8" fillId="0" borderId="0" xfId="0" applyNumberFormat="1" applyFont="1" applyFill="1" applyBorder="1" applyAlignment="1" applyProtection="1">
      <alignment vertical="center"/>
      <protection locked="0"/>
    </xf>
    <xf numFmtId="165" fontId="8" fillId="0" borderId="0" xfId="0" applyNumberFormat="1" applyFont="1" applyFill="1" applyBorder="1" applyAlignment="1">
      <alignment vertical="center"/>
    </xf>
    <xf numFmtId="0" fontId="8" fillId="0" borderId="0" xfId="0" applyFont="1" applyFill="1" applyBorder="1" applyAlignment="1" applyProtection="1">
      <alignment horizontal="justify" vertical="center" wrapText="1"/>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166" fontId="7" fillId="0" borderId="0" xfId="0" applyNumberFormat="1" applyFont="1" applyFill="1" applyBorder="1" applyAlignment="1" applyProtection="1">
      <alignment vertical="center"/>
      <protection locked="0"/>
    </xf>
    <xf numFmtId="49" fontId="16" fillId="0" borderId="0" xfId="0" applyNumberFormat="1" applyFont="1" applyFill="1" applyAlignment="1" applyProtection="1">
      <alignment horizontal="left" vertical="center"/>
      <protection locked="0"/>
    </xf>
    <xf numFmtId="49" fontId="11" fillId="0" borderId="0" xfId="0" applyNumberFormat="1" applyFont="1" applyFill="1" applyAlignment="1" applyProtection="1">
      <alignment horizontal="left" vertical="center"/>
      <protection locked="0"/>
    </xf>
    <xf numFmtId="0" fontId="11" fillId="0" borderId="0" xfId="0" applyFont="1" applyFill="1" applyAlignment="1" applyProtection="1">
      <alignment horizontal="left" vertical="center" wrapText="1"/>
      <protection locked="0"/>
    </xf>
    <xf numFmtId="0" fontId="21" fillId="0" borderId="0" xfId="0" applyFont="1" applyFill="1" applyAlignment="1">
      <alignment vertical="center"/>
    </xf>
    <xf numFmtId="49" fontId="7" fillId="0" borderId="3" xfId="0" applyNumberFormat="1" applyFont="1" applyFill="1" applyBorder="1" applyAlignment="1" applyProtection="1">
      <alignment horizontal="center" vertical="center"/>
      <protection locked="0"/>
    </xf>
    <xf numFmtId="164" fontId="7" fillId="0" borderId="3" xfId="0" applyNumberFormat="1" applyFont="1" applyFill="1" applyBorder="1" applyAlignment="1" applyProtection="1">
      <alignment vertical="center"/>
      <protection locked="0"/>
    </xf>
    <xf numFmtId="165" fontId="7" fillId="0" borderId="3" xfId="0" applyNumberFormat="1" applyFont="1" applyFill="1" applyBorder="1" applyAlignment="1">
      <alignment vertical="center"/>
    </xf>
    <xf numFmtId="165" fontId="7" fillId="0" borderId="3" xfId="0" applyNumberFormat="1"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21" fillId="0" borderId="0" xfId="0" applyFont="1" applyFill="1" applyAlignment="1">
      <alignment vertical="center" wrapText="1"/>
    </xf>
    <xf numFmtId="49" fontId="7" fillId="0" borderId="0" xfId="0" applyNumberFormat="1" applyFont="1" applyFill="1" applyBorder="1" applyAlignment="1" applyProtection="1">
      <alignment horizontal="right" vertical="center"/>
      <protection locked="0"/>
    </xf>
    <xf numFmtId="49" fontId="21" fillId="0" borderId="0" xfId="0" applyNumberFormat="1" applyFont="1" applyFill="1" applyAlignment="1" applyProtection="1">
      <alignment vertical="center"/>
      <protection locked="0"/>
    </xf>
    <xf numFmtId="0" fontId="7" fillId="0" borderId="0" xfId="0" applyFont="1" applyFill="1" applyAlignment="1" applyProtection="1">
      <alignment vertical="center" wrapText="1"/>
      <protection locked="0"/>
    </xf>
    <xf numFmtId="0" fontId="21" fillId="0" borderId="0" xfId="0" applyFont="1" applyFill="1" applyAlignment="1" applyProtection="1">
      <alignment horizontal="left" vertical="center"/>
      <protection locked="0"/>
    </xf>
    <xf numFmtId="164" fontId="21" fillId="0" borderId="0" xfId="0" applyNumberFormat="1" applyFont="1" applyFill="1" applyAlignment="1" applyProtection="1">
      <alignment vertical="center"/>
      <protection locked="0"/>
    </xf>
    <xf numFmtId="165" fontId="21" fillId="0" borderId="0" xfId="0" applyNumberFormat="1" applyFont="1" applyFill="1" applyAlignment="1" applyProtection="1">
      <alignment vertical="center"/>
      <protection locked="0"/>
    </xf>
    <xf numFmtId="165" fontId="21" fillId="0" borderId="0" xfId="0" applyNumberFormat="1" applyFont="1" applyFill="1" applyAlignment="1">
      <alignment vertical="center"/>
    </xf>
    <xf numFmtId="49" fontId="21" fillId="0" borderId="2" xfId="0" applyNumberFormat="1" applyFont="1" applyFill="1" applyBorder="1" applyAlignment="1" applyProtection="1">
      <alignment vertical="center"/>
      <protection locked="0"/>
    </xf>
    <xf numFmtId="0" fontId="21" fillId="0" borderId="2" xfId="0" applyFont="1" applyFill="1" applyBorder="1" applyAlignment="1">
      <alignment vertical="center"/>
    </xf>
    <xf numFmtId="0" fontId="7" fillId="0" borderId="2" xfId="0" applyFont="1" applyFill="1" applyBorder="1" applyAlignment="1" applyProtection="1">
      <alignment vertical="center" wrapText="1"/>
      <protection locked="0"/>
    </xf>
    <xf numFmtId="0" fontId="21" fillId="0" borderId="2" xfId="0" applyFont="1" applyFill="1" applyBorder="1" applyAlignment="1" applyProtection="1">
      <alignment horizontal="left" vertical="center"/>
      <protection locked="0"/>
    </xf>
    <xf numFmtId="164" fontId="21" fillId="0" borderId="2" xfId="0" applyNumberFormat="1" applyFont="1" applyFill="1" applyBorder="1" applyAlignment="1" applyProtection="1">
      <alignment vertical="center"/>
      <protection locked="0"/>
    </xf>
    <xf numFmtId="165" fontId="21" fillId="0" borderId="2" xfId="0" applyNumberFormat="1" applyFont="1" applyFill="1" applyBorder="1" applyAlignment="1" applyProtection="1">
      <alignment vertical="center"/>
      <protection locked="0"/>
    </xf>
    <xf numFmtId="165" fontId="21" fillId="0" borderId="2" xfId="0" applyNumberFormat="1" applyFont="1" applyFill="1" applyBorder="1" applyAlignment="1">
      <alignment vertical="center"/>
    </xf>
    <xf numFmtId="0" fontId="15" fillId="0" borderId="0" xfId="0" applyFont="1" applyFill="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49" fontId="21" fillId="0" borderId="0" xfId="0" applyNumberFormat="1" applyFont="1" applyFill="1" applyAlignment="1" applyProtection="1">
      <alignment horizontal="right" vertical="center"/>
      <protection locked="0"/>
    </xf>
    <xf numFmtId="0" fontId="11" fillId="0" borderId="0" xfId="0" applyFont="1" applyFill="1" applyBorder="1" applyAlignment="1" applyProtection="1">
      <alignment horizontal="left" vertical="center" wrapText="1"/>
      <protection locked="0"/>
    </xf>
    <xf numFmtId="164" fontId="21" fillId="0" borderId="0" xfId="0" applyNumberFormat="1" applyFont="1" applyFill="1" applyAlignment="1">
      <alignment vertical="center"/>
    </xf>
    <xf numFmtId="164" fontId="7" fillId="0" borderId="3" xfId="0" applyNumberFormat="1" applyFont="1" applyFill="1" applyBorder="1" applyAlignment="1" applyProtection="1">
      <alignment horizontal="center" vertical="center"/>
      <protection locked="0"/>
    </xf>
    <xf numFmtId="165" fontId="7" fillId="0" borderId="3" xfId="0" applyNumberFormat="1" applyFont="1" applyFill="1" applyBorder="1" applyAlignment="1" applyProtection="1">
      <alignment horizontal="center" vertical="center"/>
      <protection locked="0"/>
    </xf>
    <xf numFmtId="0" fontId="8" fillId="0" borderId="0" xfId="0" applyFont="1" applyFill="1" applyAlignment="1">
      <alignment vertical="center"/>
    </xf>
    <xf numFmtId="0" fontId="8" fillId="0" borderId="0" xfId="0" applyFont="1" applyFill="1" applyBorder="1" applyAlignment="1">
      <alignment vertical="center"/>
    </xf>
    <xf numFmtId="0" fontId="12" fillId="0" borderId="0" xfId="0" applyFont="1" applyFill="1" applyBorder="1" applyAlignment="1">
      <alignment vertical="center"/>
    </xf>
    <xf numFmtId="165" fontId="12" fillId="0" borderId="0" xfId="0" applyNumberFormat="1" applyFont="1" applyFill="1" applyBorder="1" applyAlignment="1">
      <alignment vertical="center"/>
    </xf>
    <xf numFmtId="164" fontId="8" fillId="0" borderId="3" xfId="0" applyNumberFormat="1" applyFont="1" applyFill="1" applyBorder="1" applyAlignment="1" applyProtection="1">
      <alignment horizontal="left" vertical="center"/>
      <protection locked="0"/>
    </xf>
    <xf numFmtId="165" fontId="11" fillId="0" borderId="0" xfId="0" applyNumberFormat="1" applyFont="1" applyFill="1" applyAlignment="1">
      <alignment vertical="center"/>
    </xf>
    <xf numFmtId="49" fontId="16" fillId="0" borderId="0" xfId="0" applyNumberFormat="1" applyFont="1" applyFill="1" applyAlignment="1" applyProtection="1">
      <alignment horizontal="left" vertical="center"/>
      <protection locked="0"/>
    </xf>
    <xf numFmtId="0" fontId="11" fillId="0"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justify" vertical="center" wrapText="1"/>
      <protection locked="0"/>
    </xf>
    <xf numFmtId="0" fontId="7" fillId="0" borderId="3"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8" fillId="0" borderId="5" xfId="0" applyFont="1" applyBorder="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left"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justify" vertical="center" wrapText="1"/>
      <protection locked="0"/>
    </xf>
    <xf numFmtId="0" fontId="12" fillId="0" borderId="0" xfId="0" applyFont="1" applyFill="1" applyAlignment="1" applyProtection="1">
      <alignment horizontal="left" vertical="center" wrapText="1"/>
      <protection locked="0"/>
    </xf>
    <xf numFmtId="49" fontId="13" fillId="0" borderId="4" xfId="0" applyNumberFormat="1" applyFont="1" applyFill="1" applyBorder="1" applyAlignment="1" applyProtection="1">
      <alignment horizontal="left" vertical="center"/>
      <protection locked="0"/>
    </xf>
    <xf numFmtId="49" fontId="14" fillId="0" borderId="0" xfId="0" applyNumberFormat="1" applyFont="1" applyFill="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49" fontId="9" fillId="0" borderId="0" xfId="0" applyNumberFormat="1" applyFont="1" applyFill="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9" fillId="0" borderId="0" xfId="0" applyFont="1" applyFill="1" applyAlignment="1" applyProtection="1">
      <alignment horizontal="right" vertical="center" wrapText="1"/>
      <protection locked="0"/>
    </xf>
    <xf numFmtId="49" fontId="11" fillId="0" borderId="0" xfId="0" applyNumberFormat="1" applyFont="1" applyFill="1" applyAlignment="1" applyProtection="1">
      <alignment horizontal="left" vertical="center"/>
      <protection locked="0"/>
    </xf>
    <xf numFmtId="49" fontId="20" fillId="0" borderId="0" xfId="0" quotePrefix="1" applyNumberFormat="1" applyFont="1" applyFill="1" applyAlignment="1" applyProtection="1">
      <alignment horizontal="left" vertical="center"/>
      <protection locked="0"/>
    </xf>
    <xf numFmtId="0" fontId="8" fillId="0" borderId="5"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justify" vertical="center" wrapText="1"/>
      <protection locked="0"/>
    </xf>
    <xf numFmtId="0" fontId="8" fillId="0" borderId="7" xfId="0" applyFont="1" applyFill="1" applyBorder="1" applyAlignment="1" applyProtection="1">
      <alignment horizontal="justify" vertical="center" wrapText="1"/>
      <protection locked="0"/>
    </xf>
    <xf numFmtId="0" fontId="22" fillId="0" borderId="0" xfId="0" applyFont="1" applyFill="1" applyAlignment="1">
      <alignment horizontal="center" vertical="center" wrapText="1"/>
    </xf>
    <xf numFmtId="0" fontId="10" fillId="0" borderId="0" xfId="0" applyFont="1" applyFill="1" applyAlignment="1" applyProtection="1">
      <alignment horizontal="left" vertical="top" wrapText="1"/>
      <protection locked="0"/>
    </xf>
    <xf numFmtId="0" fontId="10" fillId="0" borderId="0" xfId="0" applyFont="1" applyFill="1" applyAlignment="1" applyProtection="1">
      <alignment horizontal="left" vertical="center" wrapText="1"/>
      <protection locked="0"/>
    </xf>
    <xf numFmtId="49" fontId="10" fillId="0" borderId="0" xfId="0" applyNumberFormat="1" applyFont="1" applyFill="1" applyAlignment="1" applyProtection="1">
      <alignment horizontal="left" vertical="center" wrapText="1"/>
      <protection locked="0"/>
    </xf>
    <xf numFmtId="0" fontId="12" fillId="0"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1" fillId="0" borderId="3"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104775</xdr:rowOff>
    </xdr:from>
    <xdr:to>
      <xdr:col>19</xdr:col>
      <xdr:colOff>266700</xdr:colOff>
      <xdr:row>25</xdr:row>
      <xdr:rowOff>66675</xdr:rowOff>
    </xdr:to>
    <xdr:grpSp>
      <xdr:nvGrpSpPr>
        <xdr:cNvPr id="2" name="Group 5">
          <a:extLst>
            <a:ext uri="{FF2B5EF4-FFF2-40B4-BE49-F238E27FC236}">
              <a16:creationId xmlns:a16="http://schemas.microsoft.com/office/drawing/2014/main" id="{00000000-0008-0000-0100-000002000000}"/>
            </a:ext>
          </a:extLst>
        </xdr:cNvPr>
        <xdr:cNvGrpSpPr>
          <a:grpSpLocks/>
        </xdr:cNvGrpSpPr>
      </xdr:nvGrpSpPr>
      <xdr:grpSpPr bwMode="auto">
        <a:xfrm>
          <a:off x="4095750" y="1800225"/>
          <a:ext cx="4000500" cy="2390775"/>
          <a:chOff x="6555" y="2828"/>
          <a:chExt cx="6333" cy="3770"/>
        </a:xfrm>
      </xdr:grpSpPr>
      <xdr:sp macro="" textlink="">
        <xdr:nvSpPr>
          <xdr:cNvPr id="3" name="Freeform 6">
            <a:extLst>
              <a:ext uri="{FF2B5EF4-FFF2-40B4-BE49-F238E27FC236}">
                <a16:creationId xmlns:a16="http://schemas.microsoft.com/office/drawing/2014/main" id="{00000000-0008-0000-0100-000003000000}"/>
              </a:ext>
            </a:extLst>
          </xdr:cNvPr>
          <xdr:cNvSpPr>
            <a:spLocks noChangeArrowheads="1"/>
          </xdr:cNvSpPr>
        </xdr:nvSpPr>
        <xdr:spPr bwMode="auto">
          <a:xfrm>
            <a:off x="6555" y="3008"/>
            <a:ext cx="6333" cy="3049"/>
          </a:xfrm>
          <a:custGeom>
            <a:avLst/>
            <a:gdLst>
              <a:gd name="T0" fmla="*/ 0 w 11172"/>
              <a:gd name="T1" fmla="*/ 0 h 5379"/>
              <a:gd name="T2" fmla="*/ 1 w 11172"/>
              <a:gd name="T3" fmla="*/ 0 h 5379"/>
              <a:gd name="T4" fmla="*/ 1 w 11172"/>
              <a:gd name="T5" fmla="*/ 1 h 5379"/>
              <a:gd name="T6" fmla="*/ 1 w 11172"/>
              <a:gd name="T7" fmla="*/ 1 h 5379"/>
              <a:gd name="T8" fmla="*/ 1 w 11172"/>
              <a:gd name="T9" fmla="*/ 0 h 5379"/>
              <a:gd name="T10" fmla="*/ 1 w 11172"/>
              <a:gd name="T11" fmla="*/ 0 h 5379"/>
              <a:gd name="T12" fmla="*/ 1 w 11172"/>
              <a:gd name="T13" fmla="*/ 1 h 5379"/>
              <a:gd name="T14" fmla="*/ 0 60000 65536"/>
              <a:gd name="T15" fmla="*/ 0 60000 65536"/>
              <a:gd name="T16" fmla="*/ 0 60000 65536"/>
              <a:gd name="T17" fmla="*/ 0 60000 65536"/>
              <a:gd name="T18" fmla="*/ 0 60000 65536"/>
              <a:gd name="T19" fmla="*/ 0 60000 65536"/>
              <a:gd name="T20" fmla="*/ 0 60000 65536"/>
              <a:gd name="T21" fmla="*/ 0 w 11172"/>
              <a:gd name="T22" fmla="*/ 0 h 5379"/>
              <a:gd name="T23" fmla="*/ 11172 w 11172"/>
              <a:gd name="T24" fmla="*/ 5379 h 53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172" h="5379">
                <a:moveTo>
                  <a:pt x="0" y="0"/>
                </a:moveTo>
                <a:lnTo>
                  <a:pt x="2203" y="0"/>
                </a:lnTo>
                <a:lnTo>
                  <a:pt x="4466" y="5378"/>
                </a:lnTo>
                <a:lnTo>
                  <a:pt x="6671" y="5378"/>
                </a:lnTo>
                <a:lnTo>
                  <a:pt x="8904" y="0"/>
                </a:lnTo>
                <a:lnTo>
                  <a:pt x="11140" y="0"/>
                </a:lnTo>
                <a:lnTo>
                  <a:pt x="11171" y="24"/>
                </a:lnTo>
              </a:path>
            </a:pathLst>
          </a:custGeom>
          <a:noFill/>
          <a:ln w="360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Oval 7">
            <a:extLst>
              <a:ext uri="{FF2B5EF4-FFF2-40B4-BE49-F238E27FC236}">
                <a16:creationId xmlns:a16="http://schemas.microsoft.com/office/drawing/2014/main" id="{00000000-0008-0000-0100-000004000000}"/>
              </a:ext>
            </a:extLst>
          </xdr:cNvPr>
          <xdr:cNvSpPr>
            <a:spLocks noChangeArrowheads="1"/>
          </xdr:cNvSpPr>
        </xdr:nvSpPr>
        <xdr:spPr bwMode="auto">
          <a:xfrm>
            <a:off x="9465" y="5153"/>
            <a:ext cx="522" cy="522"/>
          </a:xfrm>
          <a:prstGeom prst="ellipse">
            <a:avLst/>
          </a:prstGeom>
          <a:solidFill>
            <a:srgbClr val="C0C0C0"/>
          </a:solidFill>
          <a:ln w="9360">
            <a:solidFill>
              <a:srgbClr val="000000"/>
            </a:solidFill>
            <a:round/>
            <a:headEnd/>
            <a:tailEnd/>
          </a:ln>
        </xdr:spPr>
      </xdr:sp>
      <xdr:sp macro="" textlink="">
        <xdr:nvSpPr>
          <xdr:cNvPr id="5" name="Line 8">
            <a:extLst>
              <a:ext uri="{FF2B5EF4-FFF2-40B4-BE49-F238E27FC236}">
                <a16:creationId xmlns:a16="http://schemas.microsoft.com/office/drawing/2014/main" id="{00000000-0008-0000-0100-000005000000}"/>
              </a:ext>
            </a:extLst>
          </xdr:cNvPr>
          <xdr:cNvSpPr>
            <a:spLocks noChangeShapeType="1"/>
          </xdr:cNvSpPr>
        </xdr:nvSpPr>
        <xdr:spPr bwMode="auto">
          <a:xfrm>
            <a:off x="8930" y="5686"/>
            <a:ext cx="1597" cy="4"/>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9">
            <a:extLst>
              <a:ext uri="{FF2B5EF4-FFF2-40B4-BE49-F238E27FC236}">
                <a16:creationId xmlns:a16="http://schemas.microsoft.com/office/drawing/2014/main" id="{00000000-0008-0000-0100-000006000000}"/>
              </a:ext>
            </a:extLst>
          </xdr:cNvPr>
          <xdr:cNvSpPr>
            <a:spLocks noChangeShapeType="1"/>
          </xdr:cNvSpPr>
        </xdr:nvSpPr>
        <xdr:spPr bwMode="auto">
          <a:xfrm>
            <a:off x="8680" y="5049"/>
            <a:ext cx="2070" cy="0"/>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10">
            <a:extLst>
              <a:ext uri="{FF2B5EF4-FFF2-40B4-BE49-F238E27FC236}">
                <a16:creationId xmlns:a16="http://schemas.microsoft.com/office/drawing/2014/main" id="{00000000-0008-0000-0100-000007000000}"/>
              </a:ext>
            </a:extLst>
          </xdr:cNvPr>
          <xdr:cNvSpPr>
            <a:spLocks noChangeShapeType="1"/>
          </xdr:cNvSpPr>
        </xdr:nvSpPr>
        <xdr:spPr bwMode="auto">
          <a:xfrm>
            <a:off x="8166" y="3785"/>
            <a:ext cx="3110" cy="0"/>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1">
            <a:extLst>
              <a:ext uri="{FF2B5EF4-FFF2-40B4-BE49-F238E27FC236}">
                <a16:creationId xmlns:a16="http://schemas.microsoft.com/office/drawing/2014/main" id="{00000000-0008-0000-0100-000008000000}"/>
              </a:ext>
            </a:extLst>
          </xdr:cNvPr>
          <xdr:cNvSpPr>
            <a:spLocks noChangeShapeType="1"/>
          </xdr:cNvSpPr>
        </xdr:nvSpPr>
        <xdr:spPr bwMode="auto">
          <a:xfrm>
            <a:off x="11871" y="3008"/>
            <a:ext cx="0" cy="761"/>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 name="Line 12">
            <a:extLst>
              <a:ext uri="{FF2B5EF4-FFF2-40B4-BE49-F238E27FC236}">
                <a16:creationId xmlns:a16="http://schemas.microsoft.com/office/drawing/2014/main" id="{00000000-0008-0000-0100-000009000000}"/>
              </a:ext>
            </a:extLst>
          </xdr:cNvPr>
          <xdr:cNvSpPr>
            <a:spLocks noChangeShapeType="1"/>
          </xdr:cNvSpPr>
        </xdr:nvSpPr>
        <xdr:spPr bwMode="auto">
          <a:xfrm>
            <a:off x="11871" y="3739"/>
            <a:ext cx="0" cy="1405"/>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 name="Line 13">
            <a:extLst>
              <a:ext uri="{FF2B5EF4-FFF2-40B4-BE49-F238E27FC236}">
                <a16:creationId xmlns:a16="http://schemas.microsoft.com/office/drawing/2014/main" id="{00000000-0008-0000-0100-00000A000000}"/>
              </a:ext>
            </a:extLst>
          </xdr:cNvPr>
          <xdr:cNvSpPr>
            <a:spLocks noChangeShapeType="1"/>
          </xdr:cNvSpPr>
        </xdr:nvSpPr>
        <xdr:spPr bwMode="auto">
          <a:xfrm>
            <a:off x="11871" y="5100"/>
            <a:ext cx="0" cy="704"/>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100-00000B000000}"/>
              </a:ext>
            </a:extLst>
          </xdr:cNvPr>
          <xdr:cNvSpPr>
            <a:spLocks noChangeShapeType="1"/>
          </xdr:cNvSpPr>
        </xdr:nvSpPr>
        <xdr:spPr bwMode="auto">
          <a:xfrm>
            <a:off x="9088" y="6598"/>
            <a:ext cx="1266" cy="0"/>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2" name="Line 15">
            <a:extLst>
              <a:ext uri="{FF2B5EF4-FFF2-40B4-BE49-F238E27FC236}">
                <a16:creationId xmlns:a16="http://schemas.microsoft.com/office/drawing/2014/main" id="{00000000-0008-0000-0100-00000C000000}"/>
              </a:ext>
            </a:extLst>
          </xdr:cNvPr>
          <xdr:cNvSpPr>
            <a:spLocks noChangeShapeType="1"/>
          </xdr:cNvSpPr>
        </xdr:nvSpPr>
        <xdr:spPr bwMode="auto">
          <a:xfrm>
            <a:off x="7790" y="2828"/>
            <a:ext cx="3799" cy="0"/>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3" name="Line 16">
            <a:extLst>
              <a:ext uri="{FF2B5EF4-FFF2-40B4-BE49-F238E27FC236}">
                <a16:creationId xmlns:a16="http://schemas.microsoft.com/office/drawing/2014/main" id="{00000000-0008-0000-0100-00000D000000}"/>
              </a:ext>
            </a:extLst>
          </xdr:cNvPr>
          <xdr:cNvSpPr>
            <a:spLocks noChangeShapeType="1"/>
          </xdr:cNvSpPr>
        </xdr:nvSpPr>
        <xdr:spPr bwMode="auto">
          <a:xfrm>
            <a:off x="12842" y="3022"/>
            <a:ext cx="0" cy="3050"/>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4" name="Line 17">
            <a:extLst>
              <a:ext uri="{FF2B5EF4-FFF2-40B4-BE49-F238E27FC236}">
                <a16:creationId xmlns:a16="http://schemas.microsoft.com/office/drawing/2014/main" id="{00000000-0008-0000-0100-00000E000000}"/>
              </a:ext>
            </a:extLst>
          </xdr:cNvPr>
          <xdr:cNvSpPr>
            <a:spLocks noChangeShapeType="1"/>
          </xdr:cNvSpPr>
        </xdr:nvSpPr>
        <xdr:spPr bwMode="auto">
          <a:xfrm flipH="1" flipV="1">
            <a:off x="7098" y="5982"/>
            <a:ext cx="1885" cy="0"/>
          </a:xfrm>
          <a:prstGeom prst="line">
            <a:avLst/>
          </a:prstGeom>
          <a:noFill/>
          <a:ln w="93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8">
            <a:extLst>
              <a:ext uri="{FF2B5EF4-FFF2-40B4-BE49-F238E27FC236}">
                <a16:creationId xmlns:a16="http://schemas.microsoft.com/office/drawing/2014/main" id="{00000000-0008-0000-0100-00000F000000}"/>
              </a:ext>
            </a:extLst>
          </xdr:cNvPr>
          <xdr:cNvSpPr>
            <a:spLocks noChangeShapeType="1"/>
          </xdr:cNvSpPr>
        </xdr:nvSpPr>
        <xdr:spPr bwMode="auto">
          <a:xfrm>
            <a:off x="11871" y="5789"/>
            <a:ext cx="0" cy="266"/>
          </a:xfrm>
          <a:prstGeom prst="line">
            <a:avLst/>
          </a:prstGeom>
          <a:noFill/>
          <a:ln w="936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T289"/>
  <sheetViews>
    <sheetView tabSelected="1" zoomScaleNormal="100" zoomScaleSheetLayoutView="110" workbookViewId="0">
      <selection activeCell="H281" sqref="H281"/>
    </sheetView>
  </sheetViews>
  <sheetFormatPr defaultColWidth="9.109375" defaultRowHeight="13.8" x14ac:dyDescent="0.3"/>
  <cols>
    <col min="1" max="1" width="7.88671875" style="34" bestFit="1" customWidth="1"/>
    <col min="2" max="4" width="11.109375" style="34" customWidth="1"/>
    <col min="5" max="5" width="7.6640625" style="34" customWidth="1"/>
    <col min="6" max="6" width="5.5546875" style="34" customWidth="1"/>
    <col min="7" max="7" width="8.44140625" style="34" customWidth="1"/>
    <col min="8" max="8" width="8.5546875" style="34" customWidth="1"/>
    <col min="9" max="9" width="11.109375" style="34" customWidth="1"/>
    <col min="10" max="16384" width="9.109375" style="34"/>
  </cols>
  <sheetData>
    <row r="2" spans="1:9" ht="18" x14ac:dyDescent="0.3">
      <c r="B2" s="195" t="s">
        <v>40</v>
      </c>
      <c r="C2" s="195"/>
      <c r="D2" s="195"/>
      <c r="E2" s="195"/>
      <c r="F2" s="195"/>
      <c r="G2" s="195"/>
      <c r="H2" s="195"/>
      <c r="I2" s="35"/>
    </row>
    <row r="3" spans="1:9" x14ac:dyDescent="0.3">
      <c r="B3" s="36"/>
      <c r="C3" s="36"/>
      <c r="D3" s="36"/>
      <c r="E3" s="36"/>
      <c r="F3" s="36"/>
      <c r="G3" s="36"/>
      <c r="H3" s="36"/>
      <c r="I3" s="36"/>
    </row>
    <row r="5" spans="1:9" ht="16.5" customHeight="1" x14ac:dyDescent="0.3">
      <c r="A5" s="185" t="s">
        <v>34</v>
      </c>
      <c r="B5" s="185"/>
      <c r="C5" s="196" t="s">
        <v>230</v>
      </c>
      <c r="D5" s="196"/>
      <c r="E5" s="196"/>
      <c r="F5" s="196"/>
      <c r="G5" s="196"/>
      <c r="H5" s="196"/>
      <c r="I5" s="196"/>
    </row>
    <row r="6" spans="1:9" x14ac:dyDescent="0.3">
      <c r="A6" s="38" t="s">
        <v>37</v>
      </c>
      <c r="B6" s="38"/>
      <c r="C6" s="196"/>
      <c r="D6" s="196"/>
      <c r="E6" s="196"/>
      <c r="F6" s="196"/>
      <c r="G6" s="196"/>
      <c r="H6" s="196"/>
      <c r="I6" s="196"/>
    </row>
    <row r="7" spans="1:9" x14ac:dyDescent="0.3">
      <c r="A7" s="39"/>
      <c r="B7" s="36"/>
      <c r="C7" s="197" t="s">
        <v>254</v>
      </c>
      <c r="D7" s="197"/>
      <c r="E7" s="197"/>
      <c r="F7" s="197"/>
      <c r="G7" s="197"/>
      <c r="H7" s="197"/>
      <c r="I7" s="197"/>
    </row>
    <row r="8" spans="1:9" x14ac:dyDescent="0.3">
      <c r="A8" s="39"/>
      <c r="B8" s="36"/>
      <c r="C8" s="36"/>
      <c r="D8" s="40"/>
    </row>
    <row r="9" spans="1:9" x14ac:dyDescent="0.3">
      <c r="A9" s="185" t="s">
        <v>35</v>
      </c>
      <c r="B9" s="185"/>
      <c r="C9" s="197" t="s">
        <v>36</v>
      </c>
      <c r="D9" s="197"/>
      <c r="E9" s="197"/>
      <c r="F9" s="197"/>
      <c r="G9" s="197"/>
      <c r="H9" s="197"/>
      <c r="I9" s="197"/>
    </row>
    <row r="10" spans="1:9" x14ac:dyDescent="0.3">
      <c r="A10" s="39"/>
      <c r="B10" s="36"/>
      <c r="C10" s="36"/>
      <c r="D10" s="41" t="s">
        <v>37</v>
      </c>
    </row>
    <row r="11" spans="1:9" x14ac:dyDescent="0.3">
      <c r="A11" s="39"/>
      <c r="B11" s="36"/>
      <c r="C11" s="36"/>
      <c r="D11" s="41" t="s">
        <v>37</v>
      </c>
    </row>
    <row r="12" spans="1:9" x14ac:dyDescent="0.3">
      <c r="A12" s="39"/>
      <c r="B12" s="36"/>
      <c r="C12" s="36"/>
      <c r="D12" s="40"/>
    </row>
    <row r="13" spans="1:9" x14ac:dyDescent="0.3">
      <c r="A13" s="39"/>
      <c r="B13" s="36"/>
      <c r="C13" s="36"/>
      <c r="D13" s="40"/>
    </row>
    <row r="14" spans="1:9" ht="16.5" customHeight="1" x14ac:dyDescent="0.3">
      <c r="A14" s="185" t="s">
        <v>186</v>
      </c>
      <c r="B14" s="185"/>
      <c r="C14" s="186" t="s">
        <v>38</v>
      </c>
      <c r="D14" s="186"/>
      <c r="E14" s="186"/>
      <c r="F14" s="186"/>
      <c r="G14" s="186"/>
      <c r="H14" s="186"/>
      <c r="I14" s="186"/>
    </row>
    <row r="15" spans="1:9" x14ac:dyDescent="0.3">
      <c r="A15" s="185"/>
      <c r="B15" s="185"/>
      <c r="C15" s="186" t="s">
        <v>132</v>
      </c>
      <c r="D15" s="186"/>
      <c r="E15" s="186"/>
      <c r="F15" s="186"/>
      <c r="G15" s="186"/>
      <c r="H15" s="186"/>
      <c r="I15" s="186"/>
    </row>
    <row r="16" spans="1:9" x14ac:dyDescent="0.3">
      <c r="A16" s="39"/>
      <c r="B16" s="36"/>
      <c r="C16" s="186" t="s">
        <v>39</v>
      </c>
      <c r="D16" s="186"/>
      <c r="E16" s="186"/>
      <c r="F16" s="186"/>
      <c r="G16" s="186"/>
      <c r="H16" s="186"/>
      <c r="I16" s="186"/>
    </row>
    <row r="17" spans="1:9" x14ac:dyDescent="0.3">
      <c r="A17" s="39"/>
      <c r="B17" s="36"/>
      <c r="C17" s="36"/>
      <c r="D17" s="40"/>
    </row>
    <row r="18" spans="1:9" x14ac:dyDescent="0.3">
      <c r="A18" s="198" t="s">
        <v>204</v>
      </c>
      <c r="B18" s="198"/>
      <c r="C18" s="186" t="s">
        <v>217</v>
      </c>
      <c r="D18" s="186"/>
      <c r="E18" s="186"/>
      <c r="F18" s="186"/>
      <c r="G18" s="186"/>
      <c r="H18" s="186"/>
      <c r="I18" s="186"/>
    </row>
    <row r="19" spans="1:9" x14ac:dyDescent="0.3">
      <c r="A19" s="39"/>
      <c r="B19" s="36"/>
      <c r="C19" s="186" t="s">
        <v>218</v>
      </c>
      <c r="D19" s="186"/>
      <c r="E19" s="186"/>
      <c r="F19" s="186"/>
      <c r="G19" s="186"/>
      <c r="H19" s="186"/>
      <c r="I19" s="186"/>
    </row>
    <row r="20" spans="1:9" x14ac:dyDescent="0.3">
      <c r="A20" s="39"/>
      <c r="B20" s="36"/>
      <c r="C20" s="36" t="s">
        <v>37</v>
      </c>
      <c r="D20" s="40"/>
    </row>
    <row r="21" spans="1:9" x14ac:dyDescent="0.3">
      <c r="A21" s="39"/>
      <c r="B21" s="36"/>
      <c r="C21" s="36"/>
      <c r="D21" s="40"/>
    </row>
    <row r="22" spans="1:9" x14ac:dyDescent="0.3">
      <c r="A22" s="42"/>
      <c r="B22" s="36"/>
      <c r="C22" s="36"/>
      <c r="D22" s="37"/>
    </row>
    <row r="23" spans="1:9" x14ac:dyDescent="0.3">
      <c r="A23" s="185"/>
      <c r="B23" s="185"/>
      <c r="C23" s="197"/>
      <c r="D23" s="197"/>
      <c r="E23" s="197"/>
      <c r="F23" s="197"/>
      <c r="G23" s="197"/>
      <c r="H23" s="197"/>
      <c r="I23" s="197"/>
    </row>
    <row r="24" spans="1:9" x14ac:dyDescent="0.3">
      <c r="A24" s="39"/>
      <c r="B24" s="36"/>
      <c r="C24" s="36"/>
      <c r="D24" s="37"/>
      <c r="E24" s="43"/>
      <c r="F24" s="43"/>
      <c r="G24" s="43"/>
      <c r="H24" s="43"/>
      <c r="I24" s="43"/>
    </row>
    <row r="25" spans="1:9" x14ac:dyDescent="0.3">
      <c r="A25" s="185"/>
      <c r="B25" s="185"/>
      <c r="C25" s="186"/>
      <c r="D25" s="186"/>
      <c r="E25" s="186"/>
      <c r="F25" s="186"/>
      <c r="G25" s="186"/>
      <c r="H25" s="186"/>
      <c r="I25" s="186"/>
    </row>
    <row r="26" spans="1:9" x14ac:dyDescent="0.3">
      <c r="A26" s="39"/>
      <c r="B26" s="36"/>
      <c r="C26" s="36"/>
      <c r="D26" s="40"/>
    </row>
    <row r="27" spans="1:9" x14ac:dyDescent="0.3">
      <c r="A27" s="39"/>
      <c r="B27" s="36"/>
      <c r="C27" s="36"/>
      <c r="D27" s="40"/>
    </row>
    <row r="28" spans="1:9" x14ac:dyDescent="0.3">
      <c r="A28" s="39"/>
      <c r="B28" s="36"/>
      <c r="C28" s="36"/>
      <c r="D28" s="40"/>
    </row>
    <row r="29" spans="1:9" x14ac:dyDescent="0.3">
      <c r="A29" s="39"/>
      <c r="B29" s="36"/>
      <c r="C29" s="36"/>
      <c r="D29" s="40"/>
    </row>
    <row r="30" spans="1:9" x14ac:dyDescent="0.3">
      <c r="A30" s="39"/>
      <c r="B30" s="36"/>
      <c r="C30" s="36"/>
      <c r="D30" s="40"/>
    </row>
    <row r="31" spans="1:9" x14ac:dyDescent="0.3">
      <c r="A31" s="185"/>
      <c r="B31" s="185"/>
      <c r="C31" s="187"/>
      <c r="D31" s="187"/>
      <c r="E31" s="187"/>
      <c r="F31" s="187"/>
      <c r="G31" s="187"/>
      <c r="H31" s="187"/>
      <c r="I31" s="187"/>
    </row>
    <row r="33" spans="1:10" ht="18" x14ac:dyDescent="0.3">
      <c r="A33" s="184" t="s">
        <v>41</v>
      </c>
      <c r="B33" s="184"/>
      <c r="C33" s="184"/>
      <c r="D33" s="184"/>
      <c r="E33" s="184"/>
      <c r="F33" s="184"/>
      <c r="G33" s="184"/>
      <c r="H33" s="184"/>
      <c r="I33" s="184"/>
      <c r="J33" s="27"/>
    </row>
    <row r="34" spans="1:10" x14ac:dyDescent="0.3">
      <c r="A34" s="44" t="s">
        <v>37</v>
      </c>
      <c r="F34" s="45"/>
      <c r="G34" s="46"/>
      <c r="H34" s="47"/>
      <c r="I34" s="48"/>
      <c r="J34" s="27"/>
    </row>
    <row r="35" spans="1:10" ht="25.5" customHeight="1" x14ac:dyDescent="0.3">
      <c r="A35" s="49"/>
      <c r="C35" s="188" t="str">
        <f>C7</f>
        <v>VODOVOD V NASELJU KRTINA</v>
      </c>
      <c r="D35" s="188"/>
      <c r="E35" s="188"/>
      <c r="F35" s="188"/>
      <c r="G35" s="188"/>
      <c r="H35" s="50" t="s">
        <v>45</v>
      </c>
      <c r="I35" s="51">
        <f>I55+I67+I75</f>
        <v>0</v>
      </c>
    </row>
    <row r="36" spans="1:10" x14ac:dyDescent="0.3">
      <c r="A36" s="52"/>
      <c r="E36" s="40"/>
      <c r="F36" s="46"/>
      <c r="G36" s="47"/>
      <c r="H36" s="48"/>
      <c r="I36" s="48"/>
    </row>
    <row r="37" spans="1:10" x14ac:dyDescent="0.3">
      <c r="A37" s="44"/>
      <c r="E37" s="40"/>
      <c r="F37" s="46"/>
      <c r="G37" s="47"/>
      <c r="H37" s="50"/>
      <c r="I37" s="51"/>
    </row>
    <row r="38" spans="1:10" x14ac:dyDescent="0.3">
      <c r="A38" s="52"/>
      <c r="E38" s="40"/>
      <c r="F38" s="46"/>
      <c r="G38" s="47"/>
      <c r="H38" s="48"/>
      <c r="I38" s="53"/>
    </row>
    <row r="39" spans="1:10" x14ac:dyDescent="0.3">
      <c r="E39" s="40"/>
      <c r="F39" s="46"/>
      <c r="G39" s="44" t="s">
        <v>42</v>
      </c>
      <c r="H39" s="48"/>
      <c r="I39" s="51">
        <f>SUM(I35:I37)</f>
        <v>0</v>
      </c>
    </row>
    <row r="40" spans="1:10" x14ac:dyDescent="0.3">
      <c r="A40" s="44"/>
      <c r="E40" s="40"/>
      <c r="F40" s="46"/>
      <c r="G40" s="47"/>
      <c r="H40" s="48"/>
      <c r="I40" s="51"/>
    </row>
    <row r="41" spans="1:10" x14ac:dyDescent="0.3">
      <c r="A41" s="55"/>
      <c r="B41" s="56"/>
      <c r="C41" s="56"/>
      <c r="D41" s="56"/>
      <c r="E41" s="57"/>
      <c r="F41" s="58"/>
      <c r="G41" s="59"/>
      <c r="H41" s="53"/>
      <c r="I41" s="53"/>
    </row>
    <row r="42" spans="1:10" ht="26.25" customHeight="1" x14ac:dyDescent="0.3">
      <c r="A42" s="52"/>
      <c r="F42" s="46"/>
      <c r="G42" s="40" t="s">
        <v>187</v>
      </c>
      <c r="H42" s="50" t="s">
        <v>45</v>
      </c>
      <c r="I42" s="48">
        <f>SUM(I39)*0.22</f>
        <v>0</v>
      </c>
    </row>
    <row r="43" spans="1:10" x14ac:dyDescent="0.3">
      <c r="A43" s="52"/>
      <c r="E43" s="40"/>
      <c r="F43" s="46"/>
      <c r="G43" s="47"/>
      <c r="H43" s="60"/>
      <c r="I43" s="53"/>
    </row>
    <row r="44" spans="1:10" x14ac:dyDescent="0.3">
      <c r="E44" s="52" t="s">
        <v>37</v>
      </c>
      <c r="F44" s="189" t="s">
        <v>188</v>
      </c>
      <c r="G44" s="189"/>
      <c r="H44" s="50" t="s">
        <v>45</v>
      </c>
      <c r="I44" s="48">
        <f>SUM(I39:I42)</f>
        <v>0</v>
      </c>
    </row>
    <row r="45" spans="1:10" x14ac:dyDescent="0.3">
      <c r="A45" s="52"/>
      <c r="E45" s="61"/>
      <c r="F45" s="46"/>
      <c r="G45" s="47"/>
      <c r="H45" s="48"/>
      <c r="I45" s="48"/>
    </row>
    <row r="46" spans="1:10" ht="18.75" customHeight="1" x14ac:dyDescent="0.3">
      <c r="A46" s="184" t="s">
        <v>44</v>
      </c>
      <c r="B46" s="184"/>
      <c r="C46" s="184"/>
      <c r="D46" s="184"/>
      <c r="E46" s="184"/>
      <c r="F46" s="184"/>
      <c r="G46" s="184"/>
      <c r="H46" s="184"/>
      <c r="I46" s="184"/>
    </row>
    <row r="47" spans="1:10" x14ac:dyDescent="0.3">
      <c r="A47" s="52"/>
      <c r="E47" s="45"/>
      <c r="F47" s="46"/>
      <c r="G47" s="47"/>
      <c r="H47" s="48"/>
      <c r="I47" s="48"/>
    </row>
    <row r="48" spans="1:10" x14ac:dyDescent="0.3">
      <c r="A48" s="52"/>
      <c r="E48" s="45"/>
      <c r="F48" s="46"/>
      <c r="G48" s="47"/>
      <c r="H48" s="48"/>
      <c r="I48" s="48"/>
    </row>
    <row r="49" spans="1:9" x14ac:dyDescent="0.3">
      <c r="A49" s="190" t="s">
        <v>205</v>
      </c>
      <c r="B49" s="190"/>
      <c r="C49" s="62"/>
      <c r="D49" s="62"/>
      <c r="E49" s="61"/>
      <c r="F49" s="63"/>
      <c r="G49" s="64"/>
      <c r="H49" s="65" t="s">
        <v>45</v>
      </c>
      <c r="I49" s="66">
        <f>I124</f>
        <v>0</v>
      </c>
    </row>
    <row r="50" spans="1:9" x14ac:dyDescent="0.3">
      <c r="A50" s="52"/>
      <c r="E50" s="45"/>
      <c r="F50" s="46"/>
      <c r="G50" s="47"/>
      <c r="H50" s="48"/>
      <c r="I50" s="48"/>
    </row>
    <row r="51" spans="1:9" x14ac:dyDescent="0.3">
      <c r="A51" s="190" t="s">
        <v>206</v>
      </c>
      <c r="B51" s="190"/>
      <c r="C51" s="62"/>
      <c r="D51" s="62"/>
      <c r="E51" s="61"/>
      <c r="F51" s="63"/>
      <c r="G51" s="64"/>
      <c r="H51" s="65" t="s">
        <v>45</v>
      </c>
      <c r="I51" s="66">
        <f>I174</f>
        <v>0</v>
      </c>
    </row>
    <row r="52" spans="1:9" x14ac:dyDescent="0.3">
      <c r="A52" s="67"/>
      <c r="B52" s="67"/>
      <c r="C52" s="67"/>
      <c r="D52" s="67"/>
      <c r="E52" s="45"/>
      <c r="F52" s="46"/>
      <c r="G52" s="47"/>
      <c r="H52" s="48"/>
      <c r="I52" s="48"/>
    </row>
    <row r="53" spans="1:9" x14ac:dyDescent="0.3">
      <c r="A53" s="190" t="s">
        <v>207</v>
      </c>
      <c r="B53" s="190"/>
      <c r="C53" s="62"/>
      <c r="D53" s="62"/>
      <c r="E53" s="61"/>
      <c r="F53" s="63"/>
      <c r="G53" s="64"/>
      <c r="H53" s="65" t="s">
        <v>45</v>
      </c>
      <c r="I53" s="66">
        <f>I251</f>
        <v>0</v>
      </c>
    </row>
    <row r="54" spans="1:9" x14ac:dyDescent="0.3">
      <c r="A54" s="55"/>
      <c r="B54" s="56"/>
      <c r="C54" s="56"/>
      <c r="D54" s="56"/>
      <c r="E54" s="68"/>
      <c r="F54" s="58"/>
      <c r="G54" s="59"/>
      <c r="H54" s="53"/>
      <c r="I54" s="69"/>
    </row>
    <row r="55" spans="1:9" x14ac:dyDescent="0.3">
      <c r="A55" s="67" t="s">
        <v>43</v>
      </c>
      <c r="B55" s="21"/>
      <c r="C55" s="21"/>
      <c r="D55" s="21"/>
      <c r="E55" s="61"/>
      <c r="F55" s="63"/>
      <c r="G55" s="64"/>
      <c r="H55" s="65" t="s">
        <v>45</v>
      </c>
      <c r="I55" s="66">
        <f>SUM(I49:I54)</f>
        <v>0</v>
      </c>
    </row>
    <row r="56" spans="1:9" x14ac:dyDescent="0.3">
      <c r="A56" s="67"/>
      <c r="B56" s="21"/>
      <c r="C56" s="21"/>
      <c r="D56" s="21"/>
      <c r="E56" s="61"/>
      <c r="F56" s="63"/>
      <c r="G56" s="64"/>
      <c r="H56" s="65"/>
      <c r="I56" s="66"/>
    </row>
    <row r="57" spans="1:9" x14ac:dyDescent="0.3">
      <c r="A57" s="52"/>
      <c r="E57" s="45"/>
      <c r="F57" s="46"/>
      <c r="G57" s="47"/>
      <c r="H57" s="48"/>
      <c r="I57" s="48"/>
    </row>
    <row r="58" spans="1:9" s="131" customFormat="1" ht="18" x14ac:dyDescent="0.3">
      <c r="A58" s="184" t="s">
        <v>202</v>
      </c>
      <c r="B58" s="184"/>
      <c r="C58" s="184"/>
      <c r="D58" s="184"/>
      <c r="E58" s="184"/>
      <c r="F58" s="184"/>
      <c r="G58" s="184"/>
      <c r="H58" s="184"/>
      <c r="I58" s="184"/>
    </row>
    <row r="59" spans="1:9" s="131" customFormat="1" x14ac:dyDescent="0.3">
      <c r="A59" s="141"/>
      <c r="E59" s="142"/>
      <c r="F59" s="143"/>
      <c r="G59" s="144"/>
      <c r="H59" s="145"/>
      <c r="I59" s="145"/>
    </row>
    <row r="60" spans="1:9" s="131" customFormat="1" x14ac:dyDescent="0.3">
      <c r="A60" s="141"/>
      <c r="E60" s="142"/>
      <c r="F60" s="143"/>
      <c r="G60" s="144"/>
      <c r="H60" s="145"/>
      <c r="I60" s="145"/>
    </row>
    <row r="61" spans="1:9" s="131" customFormat="1" x14ac:dyDescent="0.3">
      <c r="A61" s="190" t="s">
        <v>205</v>
      </c>
      <c r="B61" s="190"/>
      <c r="C61" s="129"/>
      <c r="D61" s="129"/>
      <c r="E61" s="116"/>
      <c r="F61" s="63"/>
      <c r="G61" s="64"/>
      <c r="H61" s="65" t="s">
        <v>45</v>
      </c>
      <c r="I61" s="66">
        <f>I151</f>
        <v>0</v>
      </c>
    </row>
    <row r="62" spans="1:9" s="131" customFormat="1" x14ac:dyDescent="0.3">
      <c r="A62" s="141"/>
      <c r="E62" s="142"/>
      <c r="F62" s="143"/>
      <c r="G62" s="144"/>
      <c r="H62" s="145"/>
      <c r="I62" s="146"/>
    </row>
    <row r="63" spans="1:9" s="131" customFormat="1" x14ac:dyDescent="0.3">
      <c r="A63" s="190" t="s">
        <v>206</v>
      </c>
      <c r="B63" s="190"/>
      <c r="C63" s="129"/>
      <c r="D63" s="129"/>
      <c r="E63" s="116"/>
      <c r="F63" s="63"/>
      <c r="G63" s="64"/>
      <c r="H63" s="65" t="s">
        <v>45</v>
      </c>
      <c r="I63" s="66">
        <f>I199</f>
        <v>0</v>
      </c>
    </row>
    <row r="64" spans="1:9" s="131" customFormat="1" x14ac:dyDescent="0.3">
      <c r="A64" s="141"/>
      <c r="E64" s="142"/>
      <c r="F64" s="143"/>
      <c r="G64" s="144"/>
      <c r="H64" s="145"/>
      <c r="I64" s="145"/>
    </row>
    <row r="65" spans="1:9" s="131" customFormat="1" x14ac:dyDescent="0.3">
      <c r="A65" s="190" t="s">
        <v>207</v>
      </c>
      <c r="B65" s="190"/>
      <c r="C65" s="129"/>
      <c r="D65" s="129"/>
      <c r="E65" s="116"/>
      <c r="F65" s="63"/>
      <c r="G65" s="64"/>
      <c r="H65" s="65" t="s">
        <v>45</v>
      </c>
      <c r="I65" s="66">
        <f>I271</f>
        <v>0</v>
      </c>
    </row>
    <row r="66" spans="1:9" s="131" customFormat="1" x14ac:dyDescent="0.3">
      <c r="A66" s="147"/>
      <c r="B66" s="148"/>
      <c r="C66" s="148"/>
      <c r="D66" s="148"/>
      <c r="E66" s="149"/>
      <c r="F66" s="150"/>
      <c r="G66" s="151"/>
      <c r="H66" s="152"/>
      <c r="I66" s="153"/>
    </row>
    <row r="67" spans="1:9" s="131" customFormat="1" x14ac:dyDescent="0.3">
      <c r="A67" s="67" t="s">
        <v>43</v>
      </c>
      <c r="B67" s="21"/>
      <c r="C67" s="21"/>
      <c r="D67" s="21"/>
      <c r="E67" s="116"/>
      <c r="F67" s="63"/>
      <c r="G67" s="64"/>
      <c r="H67" s="65" t="s">
        <v>45</v>
      </c>
      <c r="I67" s="66">
        <f>SUM(I61:I66)</f>
        <v>0</v>
      </c>
    </row>
    <row r="68" spans="1:9" s="131" customFormat="1" x14ac:dyDescent="0.3">
      <c r="A68" s="22"/>
      <c r="B68" s="23"/>
      <c r="C68" s="23"/>
      <c r="D68" s="23"/>
      <c r="E68" s="154"/>
      <c r="F68" s="24"/>
      <c r="G68" s="25"/>
      <c r="H68" s="26"/>
      <c r="I68" s="26"/>
    </row>
    <row r="69" spans="1:9" s="131" customFormat="1" x14ac:dyDescent="0.3">
      <c r="A69" s="22"/>
      <c r="B69" s="23"/>
      <c r="C69" s="23"/>
      <c r="D69" s="23"/>
      <c r="E69" s="154"/>
      <c r="F69" s="24"/>
      <c r="G69" s="25"/>
      <c r="H69" s="26"/>
      <c r="I69" s="26"/>
    </row>
    <row r="70" spans="1:9" s="131" customFormat="1" ht="18" x14ac:dyDescent="0.3">
      <c r="A70" s="184" t="s">
        <v>208</v>
      </c>
      <c r="B70" s="184"/>
      <c r="C70" s="184"/>
      <c r="D70" s="184"/>
      <c r="E70" s="184"/>
      <c r="F70" s="184"/>
      <c r="G70" s="184"/>
      <c r="H70" s="184"/>
      <c r="I70" s="184"/>
    </row>
    <row r="71" spans="1:9" s="131" customFormat="1" x14ac:dyDescent="0.3">
      <c r="A71" s="141"/>
      <c r="E71" s="142"/>
      <c r="F71" s="143"/>
      <c r="G71" s="144"/>
      <c r="H71" s="145"/>
      <c r="I71" s="145"/>
    </row>
    <row r="72" spans="1:9" s="131" customFormat="1" x14ac:dyDescent="0.3">
      <c r="A72" s="141"/>
      <c r="E72" s="142"/>
      <c r="F72" s="143"/>
      <c r="G72" s="144"/>
      <c r="H72" s="145"/>
      <c r="I72" s="145"/>
    </row>
    <row r="73" spans="1:9" s="131" customFormat="1" x14ac:dyDescent="0.3">
      <c r="A73" s="190" t="s">
        <v>209</v>
      </c>
      <c r="B73" s="190"/>
      <c r="C73" s="190"/>
      <c r="D73" s="129"/>
      <c r="E73" s="116"/>
      <c r="F73" s="63"/>
      <c r="G73" s="64"/>
      <c r="H73" s="65" t="s">
        <v>45</v>
      </c>
      <c r="I73" s="66">
        <f>I282</f>
        <v>0</v>
      </c>
    </row>
    <row r="74" spans="1:9" s="131" customFormat="1" x14ac:dyDescent="0.3">
      <c r="A74" s="147"/>
      <c r="B74" s="148"/>
      <c r="C74" s="148"/>
      <c r="D74" s="148"/>
      <c r="E74" s="149"/>
      <c r="F74" s="150"/>
      <c r="G74" s="151"/>
      <c r="H74" s="152"/>
      <c r="I74" s="153"/>
    </row>
    <row r="75" spans="1:9" s="131" customFormat="1" x14ac:dyDescent="0.3">
      <c r="A75" s="67" t="s">
        <v>43</v>
      </c>
      <c r="B75" s="21"/>
      <c r="C75" s="21"/>
      <c r="D75" s="21"/>
      <c r="E75" s="116"/>
      <c r="F75" s="63"/>
      <c r="G75" s="64"/>
      <c r="H75" s="65" t="s">
        <v>45</v>
      </c>
      <c r="I75" s="66">
        <f>SUM(I73:I74)</f>
        <v>0</v>
      </c>
    </row>
    <row r="76" spans="1:9" s="131" customFormat="1" x14ac:dyDescent="0.3">
      <c r="A76" s="67"/>
      <c r="B76" s="21"/>
      <c r="C76" s="21"/>
      <c r="D76" s="21"/>
      <c r="E76" s="116"/>
      <c r="F76" s="63"/>
      <c r="G76" s="64"/>
      <c r="H76" s="65"/>
      <c r="I76" s="66"/>
    </row>
    <row r="77" spans="1:9" ht="15.6" x14ac:dyDescent="0.3">
      <c r="A77" s="167" t="s">
        <v>210</v>
      </c>
      <c r="B77" s="167"/>
      <c r="C77" s="167"/>
      <c r="D77" s="167"/>
      <c r="E77" s="167"/>
      <c r="F77" s="167"/>
      <c r="G77" s="167"/>
      <c r="H77" s="167"/>
      <c r="I77" s="114"/>
    </row>
    <row r="78" spans="1:9" ht="15.6" x14ac:dyDescent="0.3">
      <c r="A78" s="167" t="s">
        <v>205</v>
      </c>
      <c r="B78" s="167"/>
      <c r="C78" s="167"/>
      <c r="D78" s="167"/>
      <c r="E78" s="167"/>
      <c r="F78" s="167"/>
      <c r="G78" s="167"/>
      <c r="H78" s="167"/>
      <c r="I78" s="115"/>
    </row>
    <row r="79" spans="1:9" ht="15.6" x14ac:dyDescent="0.3">
      <c r="A79" s="191" t="s">
        <v>128</v>
      </c>
      <c r="B79" s="191"/>
      <c r="C79" s="191"/>
      <c r="D79" s="191"/>
      <c r="E79" s="191"/>
      <c r="F79" s="191"/>
      <c r="G79" s="191"/>
      <c r="H79" s="191"/>
      <c r="I79" s="115"/>
    </row>
    <row r="80" spans="1:9" ht="15.6" x14ac:dyDescent="0.3">
      <c r="A80" s="119" t="s">
        <v>231</v>
      </c>
      <c r="B80" s="73"/>
      <c r="C80" s="73"/>
      <c r="D80" s="73"/>
      <c r="E80" s="74"/>
      <c r="F80" s="75"/>
      <c r="G80" s="76"/>
      <c r="H80" s="77"/>
      <c r="I80" s="77"/>
    </row>
    <row r="81" spans="1:14" ht="27.6" x14ac:dyDescent="0.3">
      <c r="A81" s="29" t="s">
        <v>46</v>
      </c>
      <c r="B81" s="199" t="s">
        <v>47</v>
      </c>
      <c r="C81" s="199"/>
      <c r="D81" s="199"/>
      <c r="E81" s="199"/>
      <c r="F81" s="30" t="s">
        <v>48</v>
      </c>
      <c r="G81" s="31" t="s">
        <v>49</v>
      </c>
      <c r="H81" s="32" t="s">
        <v>50</v>
      </c>
      <c r="I81" s="32" t="s">
        <v>51</v>
      </c>
    </row>
    <row r="82" spans="1:14" ht="52.5" customHeight="1" x14ac:dyDescent="0.3">
      <c r="A82" s="78" t="s">
        <v>52</v>
      </c>
      <c r="B82" s="182" t="s">
        <v>198</v>
      </c>
      <c r="C82" s="182"/>
      <c r="D82" s="182"/>
      <c r="E82" s="182"/>
      <c r="F82" s="79" t="s">
        <v>33</v>
      </c>
      <c r="G82" s="80">
        <v>1</v>
      </c>
      <c r="H82" s="81">
        <v>0</v>
      </c>
      <c r="I82" s="82">
        <f>G82*H82</f>
        <v>0</v>
      </c>
    </row>
    <row r="83" spans="1:14" ht="94.5" customHeight="1" x14ac:dyDescent="0.3">
      <c r="A83" s="78" t="s">
        <v>53</v>
      </c>
      <c r="B83" s="182" t="s">
        <v>139</v>
      </c>
      <c r="C83" s="182"/>
      <c r="D83" s="182"/>
      <c r="E83" s="182"/>
      <c r="F83" s="79" t="s">
        <v>133</v>
      </c>
      <c r="G83" s="80">
        <v>240</v>
      </c>
      <c r="H83" s="81">
        <v>0</v>
      </c>
      <c r="I83" s="82">
        <f t="shared" ref="I83:I122" si="0">G83*H83</f>
        <v>0</v>
      </c>
    </row>
    <row r="84" spans="1:14" ht="78" customHeight="1" x14ac:dyDescent="0.3">
      <c r="A84" s="78" t="s">
        <v>54</v>
      </c>
      <c r="B84" s="182" t="s">
        <v>140</v>
      </c>
      <c r="C84" s="182"/>
      <c r="D84" s="182"/>
      <c r="E84" s="182"/>
      <c r="F84" s="79" t="s">
        <v>133</v>
      </c>
      <c r="G84" s="80">
        <v>240</v>
      </c>
      <c r="H84" s="81">
        <v>0</v>
      </c>
      <c r="I84" s="82">
        <f t="shared" si="0"/>
        <v>0</v>
      </c>
    </row>
    <row r="85" spans="1:14" ht="105" customHeight="1" x14ac:dyDescent="0.3">
      <c r="A85" s="78" t="s">
        <v>55</v>
      </c>
      <c r="B85" s="182" t="s">
        <v>309</v>
      </c>
      <c r="C85" s="182"/>
      <c r="D85" s="182"/>
      <c r="E85" s="182"/>
      <c r="F85" s="79" t="s">
        <v>133</v>
      </c>
      <c r="G85" s="80">
        <v>240</v>
      </c>
      <c r="H85" s="81">
        <v>0</v>
      </c>
      <c r="I85" s="82">
        <f t="shared" si="0"/>
        <v>0</v>
      </c>
    </row>
    <row r="86" spans="1:14" ht="65.25" customHeight="1" x14ac:dyDescent="0.3">
      <c r="A86" s="78" t="s">
        <v>56</v>
      </c>
      <c r="B86" s="182" t="s">
        <v>137</v>
      </c>
      <c r="C86" s="182"/>
      <c r="D86" s="182"/>
      <c r="E86" s="182"/>
      <c r="F86" s="79" t="s">
        <v>33</v>
      </c>
      <c r="G86" s="80">
        <v>1</v>
      </c>
      <c r="H86" s="81">
        <v>0</v>
      </c>
      <c r="I86" s="82">
        <f t="shared" si="0"/>
        <v>0</v>
      </c>
    </row>
    <row r="87" spans="1:14" ht="91.5" customHeight="1" x14ac:dyDescent="0.3">
      <c r="A87" s="78" t="s">
        <v>57</v>
      </c>
      <c r="B87" s="182" t="s">
        <v>241</v>
      </c>
      <c r="C87" s="182"/>
      <c r="D87" s="182"/>
      <c r="E87" s="182"/>
      <c r="F87" s="79" t="s">
        <v>33</v>
      </c>
      <c r="G87" s="80">
        <v>1</v>
      </c>
      <c r="H87" s="81">
        <v>0</v>
      </c>
      <c r="I87" s="82">
        <f t="shared" si="0"/>
        <v>0</v>
      </c>
    </row>
    <row r="88" spans="1:14" ht="81" customHeight="1" x14ac:dyDescent="0.3">
      <c r="A88" s="78" t="s">
        <v>58</v>
      </c>
      <c r="B88" s="182" t="s">
        <v>189</v>
      </c>
      <c r="C88" s="182"/>
      <c r="D88" s="182"/>
      <c r="E88" s="182"/>
      <c r="F88" s="79" t="s">
        <v>134</v>
      </c>
      <c r="G88" s="80">
        <v>130</v>
      </c>
      <c r="H88" s="81">
        <v>0</v>
      </c>
      <c r="I88" s="82">
        <f t="shared" si="0"/>
        <v>0</v>
      </c>
      <c r="J88" s="36"/>
      <c r="K88" s="36"/>
      <c r="L88" s="36"/>
      <c r="M88" s="36"/>
      <c r="N88" s="36"/>
    </row>
    <row r="89" spans="1:14" ht="55.5" customHeight="1" x14ac:dyDescent="0.3">
      <c r="A89" s="78" t="s">
        <v>59</v>
      </c>
      <c r="B89" s="182" t="s">
        <v>196</v>
      </c>
      <c r="C89" s="182"/>
      <c r="D89" s="182"/>
      <c r="E89" s="182"/>
      <c r="F89" s="79" t="s">
        <v>134</v>
      </c>
      <c r="G89" s="80">
        <v>3</v>
      </c>
      <c r="H89" s="81">
        <v>0</v>
      </c>
      <c r="I89" s="82">
        <f t="shared" si="0"/>
        <v>0</v>
      </c>
      <c r="J89" s="36"/>
      <c r="K89" s="36"/>
      <c r="L89" s="36"/>
      <c r="M89" s="36"/>
      <c r="N89" s="36"/>
    </row>
    <row r="90" spans="1:14" ht="39" customHeight="1" x14ac:dyDescent="0.3">
      <c r="A90" s="78" t="s">
        <v>60</v>
      </c>
      <c r="B90" s="182" t="s">
        <v>222</v>
      </c>
      <c r="C90" s="182"/>
      <c r="D90" s="182"/>
      <c r="E90" s="182"/>
      <c r="F90" s="79" t="s">
        <v>33</v>
      </c>
      <c r="G90" s="80">
        <v>1</v>
      </c>
      <c r="H90" s="81">
        <v>0</v>
      </c>
      <c r="I90" s="82">
        <f t="shared" si="0"/>
        <v>0</v>
      </c>
      <c r="J90" s="36"/>
      <c r="K90" s="36"/>
      <c r="L90" s="36"/>
      <c r="M90" s="36"/>
      <c r="N90" s="36"/>
    </row>
    <row r="91" spans="1:14" ht="57" customHeight="1" x14ac:dyDescent="0.3">
      <c r="A91" s="78" t="s">
        <v>61</v>
      </c>
      <c r="B91" s="182" t="s">
        <v>141</v>
      </c>
      <c r="C91" s="182"/>
      <c r="D91" s="182"/>
      <c r="E91" s="182"/>
      <c r="F91" s="79" t="s">
        <v>135</v>
      </c>
      <c r="G91" s="80">
        <v>81</v>
      </c>
      <c r="H91" s="81">
        <v>0</v>
      </c>
      <c r="I91" s="82">
        <f t="shared" si="0"/>
        <v>0</v>
      </c>
    </row>
    <row r="92" spans="1:14" ht="55.5" customHeight="1" x14ac:dyDescent="0.3">
      <c r="A92" s="78" t="s">
        <v>62</v>
      </c>
      <c r="B92" s="182" t="s">
        <v>142</v>
      </c>
      <c r="C92" s="182"/>
      <c r="D92" s="182"/>
      <c r="E92" s="182"/>
      <c r="F92" s="79" t="s">
        <v>135</v>
      </c>
      <c r="G92" s="80">
        <v>81</v>
      </c>
      <c r="H92" s="81">
        <v>0</v>
      </c>
      <c r="I92" s="82">
        <f t="shared" si="0"/>
        <v>0</v>
      </c>
    </row>
    <row r="93" spans="1:14" ht="76.5" customHeight="1" x14ac:dyDescent="0.3">
      <c r="A93" s="78" t="s">
        <v>63</v>
      </c>
      <c r="B93" s="192" t="s">
        <v>232</v>
      </c>
      <c r="C93" s="193"/>
      <c r="D93" s="193"/>
      <c r="E93" s="194"/>
      <c r="F93" s="79" t="s">
        <v>134</v>
      </c>
      <c r="G93" s="80">
        <v>4</v>
      </c>
      <c r="H93" s="81">
        <v>0</v>
      </c>
      <c r="I93" s="82">
        <f t="shared" si="0"/>
        <v>0</v>
      </c>
    </row>
    <row r="94" spans="1:14" ht="67.5" customHeight="1" x14ac:dyDescent="0.3">
      <c r="A94" s="78" t="s">
        <v>64</v>
      </c>
      <c r="B94" s="182" t="s">
        <v>190</v>
      </c>
      <c r="C94" s="182"/>
      <c r="D94" s="182"/>
      <c r="E94" s="182"/>
      <c r="F94" s="79" t="s">
        <v>135</v>
      </c>
      <c r="G94" s="80">
        <v>421</v>
      </c>
      <c r="H94" s="81">
        <v>0</v>
      </c>
      <c r="I94" s="82">
        <f t="shared" si="0"/>
        <v>0</v>
      </c>
    </row>
    <row r="95" spans="1:14" ht="67.5" customHeight="1" x14ac:dyDescent="0.3">
      <c r="A95" s="78" t="s">
        <v>65</v>
      </c>
      <c r="B95" s="182" t="s">
        <v>191</v>
      </c>
      <c r="C95" s="182"/>
      <c r="D95" s="182"/>
      <c r="E95" s="182"/>
      <c r="F95" s="79" t="s">
        <v>135</v>
      </c>
      <c r="G95" s="80">
        <v>46</v>
      </c>
      <c r="H95" s="81">
        <v>0</v>
      </c>
      <c r="I95" s="82">
        <f t="shared" si="0"/>
        <v>0</v>
      </c>
    </row>
    <row r="96" spans="1:14" ht="54" customHeight="1" x14ac:dyDescent="0.3">
      <c r="A96" s="78" t="s">
        <v>66</v>
      </c>
      <c r="B96" s="182" t="s">
        <v>143</v>
      </c>
      <c r="C96" s="182"/>
      <c r="D96" s="182"/>
      <c r="E96" s="182"/>
      <c r="F96" s="79" t="s">
        <v>135</v>
      </c>
      <c r="G96" s="80">
        <v>557</v>
      </c>
      <c r="H96" s="81">
        <v>0</v>
      </c>
      <c r="I96" s="82">
        <f t="shared" si="0"/>
        <v>0</v>
      </c>
    </row>
    <row r="97" spans="1:9" ht="28.5" customHeight="1" x14ac:dyDescent="0.3">
      <c r="A97" s="78" t="s">
        <v>67</v>
      </c>
      <c r="B97" s="182" t="s">
        <v>138</v>
      </c>
      <c r="C97" s="182"/>
      <c r="D97" s="182"/>
      <c r="E97" s="182"/>
      <c r="F97" s="79" t="s">
        <v>134</v>
      </c>
      <c r="G97" s="80">
        <v>144</v>
      </c>
      <c r="H97" s="81">
        <v>0</v>
      </c>
      <c r="I97" s="82">
        <f t="shared" si="0"/>
        <v>0</v>
      </c>
    </row>
    <row r="98" spans="1:9" ht="82.5" customHeight="1" x14ac:dyDescent="0.3">
      <c r="A98" s="78" t="s">
        <v>68</v>
      </c>
      <c r="B98" s="182" t="s">
        <v>144</v>
      </c>
      <c r="C98" s="182"/>
      <c r="D98" s="182"/>
      <c r="E98" s="182"/>
      <c r="F98" s="79" t="s">
        <v>135</v>
      </c>
      <c r="G98" s="80">
        <v>15.5</v>
      </c>
      <c r="H98" s="81">
        <v>0</v>
      </c>
      <c r="I98" s="82">
        <f t="shared" si="0"/>
        <v>0</v>
      </c>
    </row>
    <row r="99" spans="1:9" ht="123" customHeight="1" x14ac:dyDescent="0.3">
      <c r="A99" s="78" t="s">
        <v>69</v>
      </c>
      <c r="B99" s="182" t="s">
        <v>192</v>
      </c>
      <c r="C99" s="182"/>
      <c r="D99" s="182"/>
      <c r="E99" s="182"/>
      <c r="F99" s="79" t="s">
        <v>135</v>
      </c>
      <c r="G99" s="80">
        <v>59</v>
      </c>
      <c r="H99" s="81">
        <v>0</v>
      </c>
      <c r="I99" s="82">
        <f t="shared" si="0"/>
        <v>0</v>
      </c>
    </row>
    <row r="100" spans="1:9" ht="79.5" customHeight="1" x14ac:dyDescent="0.3">
      <c r="A100" s="78" t="s">
        <v>70</v>
      </c>
      <c r="B100" s="182" t="s">
        <v>145</v>
      </c>
      <c r="C100" s="182"/>
      <c r="D100" s="182"/>
      <c r="E100" s="182"/>
      <c r="F100" s="79" t="s">
        <v>135</v>
      </c>
      <c r="G100" s="80">
        <v>260</v>
      </c>
      <c r="H100" s="81">
        <v>0</v>
      </c>
      <c r="I100" s="82">
        <f t="shared" si="0"/>
        <v>0</v>
      </c>
    </row>
    <row r="101" spans="1:9" ht="69" customHeight="1" x14ac:dyDescent="0.3">
      <c r="A101" s="78" t="s">
        <v>71</v>
      </c>
      <c r="B101" s="182" t="s">
        <v>201</v>
      </c>
      <c r="C101" s="182"/>
      <c r="D101" s="182"/>
      <c r="E101" s="182"/>
      <c r="F101" s="79" t="s">
        <v>135</v>
      </c>
      <c r="G101" s="80">
        <v>28</v>
      </c>
      <c r="H101" s="81">
        <v>0</v>
      </c>
      <c r="I101" s="82">
        <f t="shared" si="0"/>
        <v>0</v>
      </c>
    </row>
    <row r="102" spans="1:9" ht="69" customHeight="1" x14ac:dyDescent="0.3">
      <c r="A102" s="78" t="s">
        <v>72</v>
      </c>
      <c r="B102" s="182" t="s">
        <v>146</v>
      </c>
      <c r="C102" s="182"/>
      <c r="D102" s="182"/>
      <c r="E102" s="182"/>
      <c r="F102" s="79" t="s">
        <v>135</v>
      </c>
      <c r="G102" s="80">
        <v>95</v>
      </c>
      <c r="H102" s="81">
        <v>0</v>
      </c>
      <c r="I102" s="82">
        <f t="shared" si="0"/>
        <v>0</v>
      </c>
    </row>
    <row r="103" spans="1:9" ht="57" customHeight="1" x14ac:dyDescent="0.3">
      <c r="A103" s="78" t="s">
        <v>73</v>
      </c>
      <c r="B103" s="182" t="s">
        <v>197</v>
      </c>
      <c r="C103" s="182"/>
      <c r="D103" s="182"/>
      <c r="E103" s="182"/>
      <c r="F103" s="79" t="s">
        <v>134</v>
      </c>
      <c r="G103" s="80">
        <v>130</v>
      </c>
      <c r="H103" s="81">
        <v>0</v>
      </c>
      <c r="I103" s="82">
        <f t="shared" si="0"/>
        <v>0</v>
      </c>
    </row>
    <row r="104" spans="1:9" ht="25.5" customHeight="1" x14ac:dyDescent="0.3">
      <c r="A104" s="78" t="s">
        <v>74</v>
      </c>
      <c r="B104" s="182" t="s">
        <v>147</v>
      </c>
      <c r="C104" s="182"/>
      <c r="D104" s="182"/>
      <c r="E104" s="182"/>
      <c r="F104" s="79" t="s">
        <v>133</v>
      </c>
      <c r="G104" s="80">
        <v>6</v>
      </c>
      <c r="H104" s="81">
        <v>0</v>
      </c>
      <c r="I104" s="82">
        <f t="shared" si="0"/>
        <v>0</v>
      </c>
    </row>
    <row r="105" spans="1:9" ht="80.25" customHeight="1" x14ac:dyDescent="0.3">
      <c r="A105" s="78" t="s">
        <v>311</v>
      </c>
      <c r="B105" s="182" t="s">
        <v>148</v>
      </c>
      <c r="C105" s="182"/>
      <c r="D105" s="182"/>
      <c r="E105" s="182"/>
      <c r="F105" s="79" t="s">
        <v>134</v>
      </c>
      <c r="G105" s="80">
        <v>130</v>
      </c>
      <c r="H105" s="81">
        <v>0</v>
      </c>
      <c r="I105" s="82">
        <f t="shared" si="0"/>
        <v>0</v>
      </c>
    </row>
    <row r="106" spans="1:9" ht="82.5" customHeight="1" x14ac:dyDescent="0.3">
      <c r="A106" s="78" t="s">
        <v>75</v>
      </c>
      <c r="B106" s="182" t="s">
        <v>149</v>
      </c>
      <c r="C106" s="182"/>
      <c r="D106" s="182"/>
      <c r="E106" s="182"/>
      <c r="F106" s="79" t="s">
        <v>134</v>
      </c>
      <c r="G106" s="80">
        <v>130</v>
      </c>
      <c r="H106" s="81">
        <v>0</v>
      </c>
      <c r="I106" s="82">
        <f t="shared" si="0"/>
        <v>0</v>
      </c>
    </row>
    <row r="107" spans="1:9" ht="48" customHeight="1" x14ac:dyDescent="0.3">
      <c r="A107" s="78" t="s">
        <v>76</v>
      </c>
      <c r="B107" s="182" t="s">
        <v>223</v>
      </c>
      <c r="C107" s="182"/>
      <c r="D107" s="182"/>
      <c r="E107" s="182"/>
      <c r="F107" s="79" t="s">
        <v>134</v>
      </c>
      <c r="G107" s="80">
        <v>1</v>
      </c>
      <c r="H107" s="81">
        <v>0</v>
      </c>
      <c r="I107" s="82">
        <f t="shared" si="0"/>
        <v>0</v>
      </c>
    </row>
    <row r="108" spans="1:9" ht="91.5" customHeight="1" x14ac:dyDescent="0.3">
      <c r="A108" s="78" t="s">
        <v>312</v>
      </c>
      <c r="B108" s="182" t="s">
        <v>150</v>
      </c>
      <c r="C108" s="182"/>
      <c r="D108" s="182"/>
      <c r="E108" s="182"/>
      <c r="F108" s="79" t="s">
        <v>133</v>
      </c>
      <c r="G108" s="80">
        <v>20</v>
      </c>
      <c r="H108" s="81">
        <v>0</v>
      </c>
      <c r="I108" s="82">
        <f t="shared" si="0"/>
        <v>0</v>
      </c>
    </row>
    <row r="109" spans="1:9" ht="46.5" customHeight="1" x14ac:dyDescent="0.3">
      <c r="A109" s="78" t="s">
        <v>313</v>
      </c>
      <c r="B109" s="182" t="s">
        <v>152</v>
      </c>
      <c r="C109" s="182"/>
      <c r="D109" s="182"/>
      <c r="E109" s="182"/>
      <c r="F109" s="79" t="s">
        <v>33</v>
      </c>
      <c r="G109" s="80">
        <v>2</v>
      </c>
      <c r="H109" s="81">
        <v>0</v>
      </c>
      <c r="I109" s="82">
        <f t="shared" si="0"/>
        <v>0</v>
      </c>
    </row>
    <row r="110" spans="1:9" ht="60.75" customHeight="1" x14ac:dyDescent="0.3">
      <c r="A110" s="78" t="s">
        <v>314</v>
      </c>
      <c r="B110" s="182" t="s">
        <v>153</v>
      </c>
      <c r="C110" s="182"/>
      <c r="D110" s="182"/>
      <c r="E110" s="182"/>
      <c r="F110" s="79" t="s">
        <v>33</v>
      </c>
      <c r="G110" s="80">
        <v>2</v>
      </c>
      <c r="H110" s="81">
        <v>0</v>
      </c>
      <c r="I110" s="82">
        <f t="shared" si="0"/>
        <v>0</v>
      </c>
    </row>
    <row r="111" spans="1:9" ht="63.75" customHeight="1" x14ac:dyDescent="0.3">
      <c r="A111" s="78" t="s">
        <v>315</v>
      </c>
      <c r="B111" s="182" t="s">
        <v>154</v>
      </c>
      <c r="C111" s="182"/>
      <c r="D111" s="182"/>
      <c r="E111" s="182"/>
      <c r="F111" s="79" t="s">
        <v>33</v>
      </c>
      <c r="G111" s="80">
        <v>2</v>
      </c>
      <c r="H111" s="81">
        <v>0</v>
      </c>
      <c r="I111" s="82">
        <f t="shared" si="0"/>
        <v>0</v>
      </c>
    </row>
    <row r="112" spans="1:9" ht="105" customHeight="1" x14ac:dyDescent="0.3">
      <c r="A112" s="78" t="s">
        <v>77</v>
      </c>
      <c r="B112" s="182" t="s">
        <v>155</v>
      </c>
      <c r="C112" s="182"/>
      <c r="D112" s="182"/>
      <c r="E112" s="182"/>
      <c r="F112" s="79" t="s">
        <v>33</v>
      </c>
      <c r="G112" s="80">
        <v>2</v>
      </c>
      <c r="H112" s="81">
        <v>0</v>
      </c>
      <c r="I112" s="82">
        <f t="shared" si="0"/>
        <v>0</v>
      </c>
    </row>
    <row r="113" spans="1:9" ht="54" customHeight="1" x14ac:dyDescent="0.3">
      <c r="A113" s="78" t="s">
        <v>78</v>
      </c>
      <c r="B113" s="182" t="s">
        <v>156</v>
      </c>
      <c r="C113" s="182"/>
      <c r="D113" s="182"/>
      <c r="E113" s="182"/>
      <c r="F113" s="79" t="s">
        <v>33</v>
      </c>
      <c r="G113" s="80">
        <v>5</v>
      </c>
      <c r="H113" s="81">
        <v>0</v>
      </c>
      <c r="I113" s="82">
        <f t="shared" si="0"/>
        <v>0</v>
      </c>
    </row>
    <row r="114" spans="1:9" ht="105.75" customHeight="1" x14ac:dyDescent="0.3">
      <c r="A114" s="78" t="s">
        <v>79</v>
      </c>
      <c r="B114" s="182" t="s">
        <v>151</v>
      </c>
      <c r="C114" s="182"/>
      <c r="D114" s="182"/>
      <c r="E114" s="182"/>
      <c r="F114" s="79" t="s">
        <v>33</v>
      </c>
      <c r="G114" s="80">
        <v>2</v>
      </c>
      <c r="H114" s="81">
        <v>0</v>
      </c>
      <c r="I114" s="82">
        <f t="shared" si="0"/>
        <v>0</v>
      </c>
    </row>
    <row r="115" spans="1:9" ht="78" customHeight="1" x14ac:dyDescent="0.3">
      <c r="A115" s="78" t="s">
        <v>81</v>
      </c>
      <c r="B115" s="182" t="s">
        <v>157</v>
      </c>
      <c r="C115" s="182"/>
      <c r="D115" s="182"/>
      <c r="E115" s="182"/>
      <c r="F115" s="79" t="s">
        <v>133</v>
      </c>
      <c r="G115" s="80">
        <v>10</v>
      </c>
      <c r="H115" s="81">
        <v>0</v>
      </c>
      <c r="I115" s="82">
        <f t="shared" si="0"/>
        <v>0</v>
      </c>
    </row>
    <row r="116" spans="1:9" ht="78" customHeight="1" x14ac:dyDescent="0.3">
      <c r="A116" s="78" t="s">
        <v>82</v>
      </c>
      <c r="B116" s="182" t="s">
        <v>159</v>
      </c>
      <c r="C116" s="182"/>
      <c r="D116" s="182"/>
      <c r="E116" s="182"/>
      <c r="F116" s="79" t="s">
        <v>133</v>
      </c>
      <c r="G116" s="80">
        <v>10</v>
      </c>
      <c r="H116" s="81">
        <v>0</v>
      </c>
      <c r="I116" s="82">
        <f t="shared" si="0"/>
        <v>0</v>
      </c>
    </row>
    <row r="117" spans="1:9" ht="27" customHeight="1" x14ac:dyDescent="0.3">
      <c r="A117" s="78" t="s">
        <v>83</v>
      </c>
      <c r="B117" s="182" t="s">
        <v>158</v>
      </c>
      <c r="C117" s="182"/>
      <c r="D117" s="182"/>
      <c r="E117" s="182"/>
      <c r="F117" s="79" t="s">
        <v>80</v>
      </c>
      <c r="G117" s="80">
        <v>4</v>
      </c>
      <c r="H117" s="81">
        <v>0</v>
      </c>
      <c r="I117" s="82">
        <f t="shared" si="0"/>
        <v>0</v>
      </c>
    </row>
    <row r="118" spans="1:9" ht="54" customHeight="1" x14ac:dyDescent="0.3">
      <c r="A118" s="78" t="s">
        <v>84</v>
      </c>
      <c r="B118" s="182" t="s">
        <v>160</v>
      </c>
      <c r="C118" s="182"/>
      <c r="D118" s="182"/>
      <c r="E118" s="182"/>
      <c r="F118" s="79" t="s">
        <v>33</v>
      </c>
      <c r="G118" s="80">
        <v>2</v>
      </c>
      <c r="H118" s="81">
        <v>0</v>
      </c>
      <c r="I118" s="82">
        <f t="shared" si="0"/>
        <v>0</v>
      </c>
    </row>
    <row r="119" spans="1:9" ht="67.5" customHeight="1" x14ac:dyDescent="0.3">
      <c r="A119" s="78" t="s">
        <v>85</v>
      </c>
      <c r="B119" s="182" t="s">
        <v>161</v>
      </c>
      <c r="C119" s="182"/>
      <c r="D119" s="182"/>
      <c r="E119" s="182"/>
      <c r="F119" s="79" t="s">
        <v>33</v>
      </c>
      <c r="G119" s="80">
        <v>2</v>
      </c>
      <c r="H119" s="81">
        <v>0</v>
      </c>
      <c r="I119" s="82">
        <f t="shared" si="0"/>
        <v>0</v>
      </c>
    </row>
    <row r="120" spans="1:9" ht="78" customHeight="1" x14ac:dyDescent="0.3">
      <c r="A120" s="78" t="s">
        <v>89</v>
      </c>
      <c r="B120" s="182" t="s">
        <v>162</v>
      </c>
      <c r="C120" s="182"/>
      <c r="D120" s="182"/>
      <c r="E120" s="182"/>
      <c r="F120" s="79" t="s">
        <v>33</v>
      </c>
      <c r="G120" s="80">
        <v>1</v>
      </c>
      <c r="H120" s="81">
        <v>0</v>
      </c>
      <c r="I120" s="82">
        <f t="shared" si="0"/>
        <v>0</v>
      </c>
    </row>
    <row r="121" spans="1:9" ht="79.5" customHeight="1" x14ac:dyDescent="0.3">
      <c r="A121" s="78" t="s">
        <v>90</v>
      </c>
      <c r="B121" s="182" t="s">
        <v>203</v>
      </c>
      <c r="C121" s="182"/>
      <c r="D121" s="182"/>
      <c r="E121" s="182"/>
      <c r="F121" s="79" t="s">
        <v>33</v>
      </c>
      <c r="G121" s="80">
        <v>1</v>
      </c>
      <c r="H121" s="81">
        <v>0</v>
      </c>
      <c r="I121" s="82">
        <f t="shared" si="0"/>
        <v>0</v>
      </c>
    </row>
    <row r="122" spans="1:9" ht="78" customHeight="1" x14ac:dyDescent="0.3">
      <c r="A122" s="78" t="s">
        <v>91</v>
      </c>
      <c r="B122" s="182" t="s">
        <v>163</v>
      </c>
      <c r="C122" s="182"/>
      <c r="D122" s="182"/>
      <c r="E122" s="182"/>
      <c r="F122" s="79" t="s">
        <v>33</v>
      </c>
      <c r="G122" s="80">
        <v>3</v>
      </c>
      <c r="H122" s="81">
        <v>0</v>
      </c>
      <c r="I122" s="82">
        <f t="shared" si="0"/>
        <v>0</v>
      </c>
    </row>
    <row r="123" spans="1:9" ht="54" customHeight="1" x14ac:dyDescent="0.3">
      <c r="A123" s="78" t="s">
        <v>92</v>
      </c>
      <c r="B123" s="182" t="s">
        <v>136</v>
      </c>
      <c r="C123" s="182"/>
      <c r="D123" s="182"/>
      <c r="E123" s="182"/>
      <c r="F123" s="79"/>
      <c r="G123" s="80"/>
      <c r="H123" s="82"/>
      <c r="I123" s="82">
        <f>SUM(I82:I122)*0.2</f>
        <v>0</v>
      </c>
    </row>
    <row r="124" spans="1:9" ht="16.5" customHeight="1" x14ac:dyDescent="0.3">
      <c r="A124" s="84"/>
      <c r="B124" s="183" t="s">
        <v>86</v>
      </c>
      <c r="C124" s="183"/>
      <c r="D124" s="183"/>
      <c r="E124" s="183"/>
      <c r="F124" s="85"/>
      <c r="G124" s="86"/>
      <c r="H124" s="87" t="s">
        <v>87</v>
      </c>
      <c r="I124" s="87">
        <f>SUM(I82:I123)</f>
        <v>0</v>
      </c>
    </row>
    <row r="125" spans="1:9" x14ac:dyDescent="0.3">
      <c r="A125" s="88"/>
      <c r="B125" s="89"/>
      <c r="C125" s="89"/>
      <c r="D125" s="89"/>
      <c r="E125" s="90"/>
      <c r="F125" s="91"/>
      <c r="G125" s="54"/>
      <c r="H125" s="54"/>
      <c r="I125" s="27"/>
    </row>
    <row r="126" spans="1:9" x14ac:dyDescent="0.3">
      <c r="A126" s="88"/>
      <c r="B126" s="89"/>
      <c r="C126" s="89"/>
      <c r="D126" s="89"/>
      <c r="E126" s="90"/>
      <c r="F126" s="91"/>
      <c r="G126" s="54"/>
      <c r="H126" s="54"/>
      <c r="I126" s="27"/>
    </row>
    <row r="127" spans="1:9" s="131" customFormat="1" ht="15.6" x14ac:dyDescent="0.3">
      <c r="A127" s="167" t="s">
        <v>211</v>
      </c>
      <c r="B127" s="167"/>
      <c r="C127" s="167"/>
      <c r="D127" s="167"/>
      <c r="E127" s="167"/>
      <c r="F127" s="167"/>
      <c r="G127" s="167"/>
      <c r="H127" s="167"/>
      <c r="I127" s="114"/>
    </row>
    <row r="128" spans="1:9" s="131" customFormat="1" ht="15.6" x14ac:dyDescent="0.3">
      <c r="A128" s="167" t="s">
        <v>205</v>
      </c>
      <c r="B128" s="167"/>
      <c r="C128" s="167"/>
      <c r="D128" s="167"/>
      <c r="E128" s="167"/>
      <c r="F128" s="167"/>
      <c r="G128" s="167"/>
      <c r="H128" s="167"/>
      <c r="I128" s="114"/>
    </row>
    <row r="129" spans="1:19" s="131" customFormat="1" ht="15.6" x14ac:dyDescent="0.3">
      <c r="A129" s="128"/>
      <c r="B129" s="128"/>
      <c r="C129" s="128"/>
      <c r="D129" s="128"/>
      <c r="E129" s="128"/>
      <c r="F129" s="128"/>
      <c r="G129" s="128"/>
      <c r="H129" s="128"/>
      <c r="I129" s="128"/>
    </row>
    <row r="130" spans="1:19" s="131" customFormat="1" ht="27.6" x14ac:dyDescent="0.3">
      <c r="A130" s="29" t="s">
        <v>46</v>
      </c>
      <c r="B130" s="168" t="s">
        <v>47</v>
      </c>
      <c r="C130" s="168"/>
      <c r="D130" s="168"/>
      <c r="E130" s="168"/>
      <c r="F130" s="30" t="s">
        <v>48</v>
      </c>
      <c r="G130" s="31" t="s">
        <v>49</v>
      </c>
      <c r="H130" s="32" t="s">
        <v>50</v>
      </c>
      <c r="I130" s="32" t="s">
        <v>51</v>
      </c>
    </row>
    <row r="131" spans="1:19" s="131" customFormat="1" ht="27" customHeight="1" x14ac:dyDescent="0.3">
      <c r="A131" s="132" t="s">
        <v>93</v>
      </c>
      <c r="B131" s="170" t="s">
        <v>255</v>
      </c>
      <c r="C131" s="170"/>
      <c r="D131" s="170"/>
      <c r="E131" s="170"/>
      <c r="F131" s="107" t="s">
        <v>33</v>
      </c>
      <c r="G131" s="133">
        <v>7</v>
      </c>
      <c r="H131" s="134">
        <v>0</v>
      </c>
      <c r="I131" s="135">
        <f>G131*H131</f>
        <v>0</v>
      </c>
    </row>
    <row r="132" spans="1:19" s="131" customFormat="1" ht="166.5" customHeight="1" x14ac:dyDescent="0.3">
      <c r="A132" s="132" t="s">
        <v>94</v>
      </c>
      <c r="B132" s="170" t="s">
        <v>256</v>
      </c>
      <c r="C132" s="170"/>
      <c r="D132" s="170"/>
      <c r="E132" s="170"/>
      <c r="F132" s="107" t="s">
        <v>257</v>
      </c>
      <c r="G132" s="133">
        <v>41</v>
      </c>
      <c r="H132" s="134">
        <v>0</v>
      </c>
      <c r="I132" s="135">
        <f t="shared" ref="I132:I149" si="1">G132*H132</f>
        <v>0</v>
      </c>
      <c r="N132" s="158"/>
    </row>
    <row r="133" spans="1:19" s="131" customFormat="1" ht="166.5" customHeight="1" x14ac:dyDescent="0.3">
      <c r="A133" s="132" t="s">
        <v>95</v>
      </c>
      <c r="B133" s="170" t="s">
        <v>258</v>
      </c>
      <c r="C133" s="170"/>
      <c r="D133" s="170"/>
      <c r="E133" s="170"/>
      <c r="F133" s="107" t="s">
        <v>257</v>
      </c>
      <c r="G133" s="133">
        <v>5</v>
      </c>
      <c r="H133" s="134">
        <v>0</v>
      </c>
      <c r="I133" s="135">
        <f t="shared" si="1"/>
        <v>0</v>
      </c>
      <c r="N133" s="158"/>
    </row>
    <row r="134" spans="1:19" s="131" customFormat="1" ht="168" customHeight="1" x14ac:dyDescent="0.3">
      <c r="A134" s="132" t="s">
        <v>96</v>
      </c>
      <c r="B134" s="170" t="s">
        <v>259</v>
      </c>
      <c r="C134" s="170"/>
      <c r="D134" s="170"/>
      <c r="E134" s="170"/>
      <c r="F134" s="107" t="s">
        <v>257</v>
      </c>
      <c r="G134" s="133">
        <v>5</v>
      </c>
      <c r="H134" s="134">
        <v>0</v>
      </c>
      <c r="I134" s="135">
        <f t="shared" si="1"/>
        <v>0</v>
      </c>
      <c r="J134" s="136"/>
      <c r="K134" s="136"/>
      <c r="L134" s="136"/>
      <c r="M134" s="136"/>
    </row>
    <row r="135" spans="1:19" s="131" customFormat="1" ht="246" customHeight="1" x14ac:dyDescent="0.3">
      <c r="A135" s="132" t="s">
        <v>129</v>
      </c>
      <c r="B135" s="170" t="s">
        <v>260</v>
      </c>
      <c r="C135" s="170"/>
      <c r="D135" s="170"/>
      <c r="E135" s="170"/>
      <c r="F135" s="107" t="s">
        <v>257</v>
      </c>
      <c r="G135" s="133">
        <v>190</v>
      </c>
      <c r="H135" s="134">
        <v>0</v>
      </c>
      <c r="I135" s="135">
        <f t="shared" si="1"/>
        <v>0</v>
      </c>
      <c r="J135" s="136"/>
      <c r="K135" s="136"/>
      <c r="L135" s="136"/>
    </row>
    <row r="136" spans="1:19" s="131" customFormat="1" ht="195" customHeight="1" x14ac:dyDescent="0.3">
      <c r="A136" s="132" t="s">
        <v>316</v>
      </c>
      <c r="B136" s="170" t="s">
        <v>261</v>
      </c>
      <c r="C136" s="170"/>
      <c r="D136" s="170"/>
      <c r="E136" s="170"/>
      <c r="F136" s="107" t="s">
        <v>257</v>
      </c>
      <c r="G136" s="133">
        <v>33</v>
      </c>
      <c r="H136" s="134">
        <v>0</v>
      </c>
      <c r="I136" s="135">
        <f t="shared" si="1"/>
        <v>0</v>
      </c>
      <c r="J136" s="137"/>
      <c r="K136" s="138"/>
      <c r="L136" s="138"/>
      <c r="M136" s="138"/>
      <c r="N136" s="138"/>
      <c r="O136" s="138"/>
      <c r="P136" s="138"/>
      <c r="Q136" s="138"/>
      <c r="R136" s="138"/>
      <c r="S136" s="138"/>
    </row>
    <row r="137" spans="1:19" s="131" customFormat="1" ht="48.75" customHeight="1" x14ac:dyDescent="0.3">
      <c r="A137" s="132" t="s">
        <v>317</v>
      </c>
      <c r="B137" s="182" t="s">
        <v>197</v>
      </c>
      <c r="C137" s="182"/>
      <c r="D137" s="182"/>
      <c r="E137" s="182"/>
      <c r="F137" s="79" t="s">
        <v>134</v>
      </c>
      <c r="G137" s="80">
        <v>40</v>
      </c>
      <c r="H137" s="134">
        <v>0</v>
      </c>
      <c r="I137" s="135">
        <f t="shared" si="1"/>
        <v>0</v>
      </c>
      <c r="J137" s="137"/>
      <c r="K137" s="138"/>
      <c r="L137" s="138"/>
      <c r="M137" s="138"/>
      <c r="N137" s="138"/>
      <c r="O137" s="138"/>
      <c r="P137" s="138"/>
      <c r="Q137" s="138"/>
      <c r="R137" s="138"/>
      <c r="S137" s="138"/>
    </row>
    <row r="138" spans="1:19" s="131" customFormat="1" ht="41.25" customHeight="1" x14ac:dyDescent="0.3">
      <c r="A138" s="132" t="s">
        <v>318</v>
      </c>
      <c r="B138" s="182" t="s">
        <v>147</v>
      </c>
      <c r="C138" s="182"/>
      <c r="D138" s="182"/>
      <c r="E138" s="182"/>
      <c r="F138" s="79" t="s">
        <v>133</v>
      </c>
      <c r="G138" s="80">
        <v>10</v>
      </c>
      <c r="H138" s="134">
        <v>0</v>
      </c>
      <c r="I138" s="135">
        <f t="shared" si="1"/>
        <v>0</v>
      </c>
      <c r="J138" s="137"/>
      <c r="K138" s="138"/>
      <c r="L138" s="138"/>
      <c r="M138" s="138"/>
      <c r="N138" s="138"/>
      <c r="O138" s="138"/>
      <c r="P138" s="138"/>
      <c r="Q138" s="138"/>
      <c r="R138" s="138"/>
      <c r="S138" s="138"/>
    </row>
    <row r="139" spans="1:19" s="131" customFormat="1" ht="63.75" customHeight="1" x14ac:dyDescent="0.3">
      <c r="A139" s="132" t="s">
        <v>319</v>
      </c>
      <c r="B139" s="182" t="s">
        <v>148</v>
      </c>
      <c r="C139" s="182"/>
      <c r="D139" s="182"/>
      <c r="E139" s="182"/>
      <c r="F139" s="79" t="s">
        <v>134</v>
      </c>
      <c r="G139" s="80">
        <v>40</v>
      </c>
      <c r="H139" s="134">
        <v>0</v>
      </c>
      <c r="I139" s="135">
        <f t="shared" si="1"/>
        <v>0</v>
      </c>
      <c r="J139" s="137"/>
      <c r="K139" s="138"/>
      <c r="L139" s="138"/>
      <c r="M139" s="138"/>
      <c r="N139" s="138"/>
      <c r="O139" s="138"/>
      <c r="P139" s="138"/>
      <c r="Q139" s="138"/>
      <c r="R139" s="138"/>
      <c r="S139" s="138"/>
    </row>
    <row r="140" spans="1:19" s="131" customFormat="1" ht="84.75" customHeight="1" x14ac:dyDescent="0.3">
      <c r="A140" s="132" t="s">
        <v>320</v>
      </c>
      <c r="B140" s="182" t="s">
        <v>149</v>
      </c>
      <c r="C140" s="182"/>
      <c r="D140" s="182"/>
      <c r="E140" s="182"/>
      <c r="F140" s="79" t="s">
        <v>134</v>
      </c>
      <c r="G140" s="80">
        <v>40</v>
      </c>
      <c r="H140" s="134">
        <v>0</v>
      </c>
      <c r="I140" s="135">
        <f t="shared" si="1"/>
        <v>0</v>
      </c>
      <c r="J140" s="137"/>
      <c r="K140" s="138"/>
      <c r="L140" s="138"/>
      <c r="M140" s="138"/>
      <c r="N140" s="138"/>
      <c r="O140" s="138"/>
      <c r="P140" s="138"/>
      <c r="Q140" s="138"/>
      <c r="R140" s="138"/>
      <c r="S140" s="138"/>
    </row>
    <row r="141" spans="1:19" s="131" customFormat="1" ht="44.25" customHeight="1" x14ac:dyDescent="0.3">
      <c r="A141" s="132" t="s">
        <v>321</v>
      </c>
      <c r="B141" s="170" t="s">
        <v>262</v>
      </c>
      <c r="C141" s="170"/>
      <c r="D141" s="170"/>
      <c r="E141" s="170"/>
      <c r="F141" s="107" t="s">
        <v>33</v>
      </c>
      <c r="G141" s="133">
        <v>6</v>
      </c>
      <c r="H141" s="134">
        <v>0</v>
      </c>
      <c r="I141" s="135">
        <f t="shared" si="1"/>
        <v>0</v>
      </c>
    </row>
    <row r="142" spans="1:19" s="131" customFormat="1" ht="52.5" customHeight="1" x14ac:dyDescent="0.3">
      <c r="A142" s="132" t="s">
        <v>97</v>
      </c>
      <c r="B142" s="170" t="s">
        <v>263</v>
      </c>
      <c r="C142" s="170"/>
      <c r="D142" s="170"/>
      <c r="E142" s="170"/>
      <c r="F142" s="107" t="s">
        <v>257</v>
      </c>
      <c r="G142" s="133">
        <v>6</v>
      </c>
      <c r="H142" s="134">
        <v>0</v>
      </c>
      <c r="I142" s="135">
        <f t="shared" si="1"/>
        <v>0</v>
      </c>
    </row>
    <row r="143" spans="1:19" s="131" customFormat="1" ht="57" customHeight="1" x14ac:dyDescent="0.3">
      <c r="A143" s="132" t="s">
        <v>177</v>
      </c>
      <c r="B143" s="170" t="s">
        <v>264</v>
      </c>
      <c r="C143" s="170"/>
      <c r="D143" s="170"/>
      <c r="E143" s="170"/>
      <c r="F143" s="107" t="s">
        <v>265</v>
      </c>
      <c r="G143" s="133">
        <v>3</v>
      </c>
      <c r="H143" s="134">
        <v>0</v>
      </c>
      <c r="I143" s="135">
        <f t="shared" si="1"/>
        <v>0</v>
      </c>
    </row>
    <row r="144" spans="1:19" s="131" customFormat="1" ht="45" customHeight="1" x14ac:dyDescent="0.3">
      <c r="A144" s="132" t="s">
        <v>178</v>
      </c>
      <c r="B144" s="170" t="s">
        <v>266</v>
      </c>
      <c r="C144" s="170"/>
      <c r="D144" s="170"/>
      <c r="E144" s="170"/>
      <c r="F144" s="107" t="s">
        <v>265</v>
      </c>
      <c r="G144" s="133">
        <v>3</v>
      </c>
      <c r="H144" s="134">
        <v>0</v>
      </c>
      <c r="I144" s="135">
        <f t="shared" si="1"/>
        <v>0</v>
      </c>
    </row>
    <row r="145" spans="1:19" s="131" customFormat="1" ht="54" customHeight="1" x14ac:dyDescent="0.3">
      <c r="A145" s="132" t="s">
        <v>179</v>
      </c>
      <c r="B145" s="170" t="s">
        <v>267</v>
      </c>
      <c r="C145" s="170"/>
      <c r="D145" s="170"/>
      <c r="E145" s="170"/>
      <c r="F145" s="107" t="s">
        <v>33</v>
      </c>
      <c r="G145" s="133">
        <v>7</v>
      </c>
      <c r="H145" s="134">
        <v>0</v>
      </c>
      <c r="I145" s="135">
        <f t="shared" si="1"/>
        <v>0</v>
      </c>
    </row>
    <row r="146" spans="1:19" s="131" customFormat="1" ht="91.5" customHeight="1" x14ac:dyDescent="0.3">
      <c r="A146" s="132" t="s">
        <v>199</v>
      </c>
      <c r="B146" s="170" t="s">
        <v>268</v>
      </c>
      <c r="C146" s="170"/>
      <c r="D146" s="170"/>
      <c r="E146" s="170"/>
      <c r="F146" s="107" t="s">
        <v>257</v>
      </c>
      <c r="G146" s="133">
        <v>4</v>
      </c>
      <c r="H146" s="134">
        <v>0</v>
      </c>
      <c r="I146" s="135">
        <f t="shared" si="1"/>
        <v>0</v>
      </c>
      <c r="J146" s="139"/>
      <c r="K146" s="139"/>
      <c r="L146" s="139"/>
      <c r="M146" s="139"/>
      <c r="N146" s="139"/>
      <c r="O146" s="139"/>
      <c r="P146" s="139"/>
      <c r="Q146" s="139"/>
      <c r="R146" s="139"/>
      <c r="S146" s="139"/>
    </row>
    <row r="147" spans="1:19" s="131" customFormat="1" ht="91.5" customHeight="1" x14ac:dyDescent="0.3">
      <c r="A147" s="132" t="s">
        <v>224</v>
      </c>
      <c r="B147" s="170" t="s">
        <v>269</v>
      </c>
      <c r="C147" s="170"/>
      <c r="D147" s="170"/>
      <c r="E147" s="170"/>
      <c r="F147" s="107" t="s">
        <v>257</v>
      </c>
      <c r="G147" s="133">
        <v>4</v>
      </c>
      <c r="H147" s="134">
        <v>0</v>
      </c>
      <c r="I147" s="135">
        <f t="shared" si="1"/>
        <v>0</v>
      </c>
    </row>
    <row r="148" spans="1:19" s="131" customFormat="1" ht="75.75" customHeight="1" x14ac:dyDescent="0.3">
      <c r="A148" s="132" t="s">
        <v>225</v>
      </c>
      <c r="B148" s="170" t="s">
        <v>270</v>
      </c>
      <c r="C148" s="170"/>
      <c r="D148" s="170"/>
      <c r="E148" s="170"/>
      <c r="F148" s="107" t="s">
        <v>257</v>
      </c>
      <c r="G148" s="133">
        <v>0</v>
      </c>
      <c r="H148" s="134">
        <v>0</v>
      </c>
      <c r="I148" s="135">
        <f t="shared" si="1"/>
        <v>0</v>
      </c>
    </row>
    <row r="149" spans="1:19" s="131" customFormat="1" ht="93" customHeight="1" x14ac:dyDescent="0.3">
      <c r="A149" s="132" t="s">
        <v>226</v>
      </c>
      <c r="B149" s="170" t="s">
        <v>271</v>
      </c>
      <c r="C149" s="170"/>
      <c r="D149" s="170"/>
      <c r="E149" s="170"/>
      <c r="F149" s="107" t="s">
        <v>257</v>
      </c>
      <c r="G149" s="133">
        <v>274</v>
      </c>
      <c r="H149" s="134">
        <v>0</v>
      </c>
      <c r="I149" s="135">
        <f t="shared" si="1"/>
        <v>0</v>
      </c>
      <c r="J149" s="138"/>
      <c r="K149" s="136"/>
      <c r="L149" s="136"/>
      <c r="M149" s="136"/>
      <c r="N149" s="136"/>
    </row>
    <row r="150" spans="1:19" s="131" customFormat="1" ht="54" customHeight="1" x14ac:dyDescent="0.3">
      <c r="A150" s="132" t="s">
        <v>227</v>
      </c>
      <c r="B150" s="170" t="s">
        <v>272</v>
      </c>
      <c r="C150" s="170"/>
      <c r="D150" s="170"/>
      <c r="E150" s="170"/>
      <c r="F150" s="107"/>
      <c r="G150" s="133"/>
      <c r="H150" s="134"/>
      <c r="I150" s="135">
        <f>SUM(I131:I149)*0.2</f>
        <v>0</v>
      </c>
      <c r="J150" s="136"/>
      <c r="K150" s="136"/>
      <c r="L150" s="136"/>
      <c r="M150" s="138"/>
      <c r="N150" s="138"/>
    </row>
    <row r="151" spans="1:19" s="131" customFormat="1" x14ac:dyDescent="0.3">
      <c r="A151" s="140"/>
      <c r="B151" s="201" t="s">
        <v>88</v>
      </c>
      <c r="C151" s="201"/>
      <c r="D151" s="201"/>
      <c r="E151" s="201"/>
      <c r="F151" s="85"/>
      <c r="G151" s="86"/>
      <c r="H151" s="87" t="s">
        <v>87</v>
      </c>
      <c r="I151" s="87">
        <f>SUM(I131:I150)</f>
        <v>0</v>
      </c>
    </row>
    <row r="152" spans="1:19" x14ac:dyDescent="0.3">
      <c r="A152" s="84"/>
      <c r="B152" s="117"/>
      <c r="C152" s="117"/>
      <c r="D152" s="117"/>
      <c r="E152" s="117"/>
      <c r="F152" s="85"/>
      <c r="G152" s="86"/>
      <c r="H152" s="87"/>
      <c r="I152" s="87"/>
    </row>
    <row r="153" spans="1:19" x14ac:dyDescent="0.3">
      <c r="A153" s="92"/>
      <c r="B153" s="45"/>
      <c r="C153" s="45"/>
      <c r="D153" s="45"/>
      <c r="E153" s="46"/>
      <c r="F153" s="47"/>
      <c r="G153" s="71"/>
      <c r="H153" s="48"/>
      <c r="I153" s="27"/>
    </row>
    <row r="154" spans="1:19" ht="15.6" x14ac:dyDescent="0.3">
      <c r="A154" s="167" t="s">
        <v>210</v>
      </c>
      <c r="B154" s="167"/>
      <c r="C154" s="167"/>
      <c r="D154" s="167"/>
      <c r="E154" s="167"/>
      <c r="F154" s="167"/>
      <c r="G154" s="167"/>
      <c r="H154" s="167"/>
      <c r="I154" s="27"/>
    </row>
    <row r="155" spans="1:19" ht="15.6" x14ac:dyDescent="0.3">
      <c r="A155" s="167" t="s">
        <v>206</v>
      </c>
      <c r="B155" s="167"/>
      <c r="C155" s="167"/>
      <c r="D155" s="167"/>
      <c r="E155" s="167"/>
      <c r="F155" s="167"/>
      <c r="G155" s="167"/>
      <c r="H155" s="167"/>
      <c r="I155" s="114"/>
    </row>
    <row r="156" spans="1:19" x14ac:dyDescent="0.3">
      <c r="A156" s="67"/>
      <c r="B156" s="93"/>
      <c r="C156" s="93"/>
      <c r="D156" s="93"/>
      <c r="E156" s="61"/>
      <c r="F156" s="63"/>
      <c r="G156" s="64"/>
      <c r="H156" s="66"/>
      <c r="I156" s="66"/>
    </row>
    <row r="157" spans="1:19" ht="27.6" x14ac:dyDescent="0.3">
      <c r="A157" s="29" t="s">
        <v>46</v>
      </c>
      <c r="B157" s="199" t="s">
        <v>47</v>
      </c>
      <c r="C157" s="199"/>
      <c r="D157" s="199"/>
      <c r="E157" s="199"/>
      <c r="F157" s="30" t="s">
        <v>48</v>
      </c>
      <c r="G157" s="31" t="s">
        <v>49</v>
      </c>
      <c r="H157" s="32" t="s">
        <v>50</v>
      </c>
      <c r="I157" s="32" t="s">
        <v>51</v>
      </c>
    </row>
    <row r="158" spans="1:19" ht="39" customHeight="1" x14ac:dyDescent="0.3">
      <c r="A158" s="78" t="s">
        <v>98</v>
      </c>
      <c r="B158" s="182" t="s">
        <v>168</v>
      </c>
      <c r="C158" s="182"/>
      <c r="D158" s="182"/>
      <c r="E158" s="182"/>
      <c r="F158" s="79" t="s">
        <v>133</v>
      </c>
      <c r="G158" s="80">
        <v>240</v>
      </c>
      <c r="H158" s="81">
        <v>0</v>
      </c>
      <c r="I158" s="82">
        <f>G158*H158</f>
        <v>0</v>
      </c>
    </row>
    <row r="159" spans="1:19" ht="117.75" customHeight="1" x14ac:dyDescent="0.3">
      <c r="A159" s="78" t="s">
        <v>99</v>
      </c>
      <c r="B159" s="182" t="s">
        <v>164</v>
      </c>
      <c r="C159" s="182"/>
      <c r="D159" s="182"/>
      <c r="E159" s="182"/>
      <c r="F159" s="79" t="s">
        <v>33</v>
      </c>
      <c r="G159" s="80">
        <v>2</v>
      </c>
      <c r="H159" s="81">
        <v>0</v>
      </c>
      <c r="I159" s="82">
        <f t="shared" ref="I159:I172" si="2">G159*H159</f>
        <v>0</v>
      </c>
    </row>
    <row r="160" spans="1:19" ht="40.5" customHeight="1" x14ac:dyDescent="0.3">
      <c r="A160" s="78" t="s">
        <v>100</v>
      </c>
      <c r="B160" s="182" t="s">
        <v>234</v>
      </c>
      <c r="C160" s="182"/>
      <c r="D160" s="182"/>
      <c r="E160" s="182"/>
      <c r="F160" s="79" t="s">
        <v>33</v>
      </c>
      <c r="G160" s="80">
        <v>9</v>
      </c>
      <c r="H160" s="81">
        <v>0</v>
      </c>
      <c r="I160" s="82">
        <f t="shared" si="2"/>
        <v>0</v>
      </c>
    </row>
    <row r="161" spans="1:12" ht="40.5" customHeight="1" x14ac:dyDescent="0.3">
      <c r="A161" s="78" t="s">
        <v>101</v>
      </c>
      <c r="B161" s="182" t="s">
        <v>165</v>
      </c>
      <c r="C161" s="182"/>
      <c r="D161" s="182"/>
      <c r="E161" s="182"/>
      <c r="F161" s="79" t="s">
        <v>33</v>
      </c>
      <c r="G161" s="80">
        <v>1</v>
      </c>
      <c r="H161" s="81">
        <v>0</v>
      </c>
      <c r="I161" s="82">
        <f t="shared" si="2"/>
        <v>0</v>
      </c>
    </row>
    <row r="162" spans="1:12" ht="40.5" customHeight="1" x14ac:dyDescent="0.3">
      <c r="A162" s="78" t="s">
        <v>102</v>
      </c>
      <c r="B162" s="182" t="s">
        <v>242</v>
      </c>
      <c r="C162" s="182"/>
      <c r="D162" s="182"/>
      <c r="E162" s="182"/>
      <c r="F162" s="79" t="s">
        <v>33</v>
      </c>
      <c r="G162" s="80">
        <v>1</v>
      </c>
      <c r="H162" s="81">
        <v>0</v>
      </c>
      <c r="I162" s="82">
        <f t="shared" si="2"/>
        <v>0</v>
      </c>
    </row>
    <row r="163" spans="1:12" ht="79.5" customHeight="1" x14ac:dyDescent="0.3">
      <c r="A163" s="78" t="s">
        <v>103</v>
      </c>
      <c r="B163" s="182" t="s">
        <v>167</v>
      </c>
      <c r="C163" s="182"/>
      <c r="D163" s="182"/>
      <c r="E163" s="182"/>
      <c r="F163" s="79" t="s">
        <v>33</v>
      </c>
      <c r="G163" s="80">
        <v>1</v>
      </c>
      <c r="H163" s="81">
        <v>0</v>
      </c>
      <c r="I163" s="82">
        <f t="shared" si="2"/>
        <v>0</v>
      </c>
    </row>
    <row r="164" spans="1:12" ht="54.75" customHeight="1" x14ac:dyDescent="0.3">
      <c r="A164" s="78" t="s">
        <v>104</v>
      </c>
      <c r="B164" s="182" t="s">
        <v>166</v>
      </c>
      <c r="C164" s="182"/>
      <c r="D164" s="182"/>
      <c r="E164" s="182"/>
      <c r="F164" s="79" t="s">
        <v>33</v>
      </c>
      <c r="G164" s="80">
        <v>0</v>
      </c>
      <c r="H164" s="81">
        <v>0</v>
      </c>
      <c r="I164" s="82">
        <f t="shared" si="2"/>
        <v>0</v>
      </c>
    </row>
    <row r="165" spans="1:12" ht="40.5" customHeight="1" x14ac:dyDescent="0.3">
      <c r="A165" s="78" t="s">
        <v>105</v>
      </c>
      <c r="B165" s="182" t="s">
        <v>169</v>
      </c>
      <c r="C165" s="182"/>
      <c r="D165" s="182"/>
      <c r="E165" s="182"/>
      <c r="F165" s="79" t="s">
        <v>33</v>
      </c>
      <c r="G165" s="80">
        <v>0</v>
      </c>
      <c r="H165" s="81">
        <v>0</v>
      </c>
      <c r="I165" s="82">
        <f t="shared" si="2"/>
        <v>0</v>
      </c>
    </row>
    <row r="166" spans="1:12" ht="40.5" customHeight="1" x14ac:dyDescent="0.3">
      <c r="A166" s="78" t="s">
        <v>106</v>
      </c>
      <c r="B166" s="182" t="s">
        <v>170</v>
      </c>
      <c r="C166" s="182"/>
      <c r="D166" s="182"/>
      <c r="E166" s="182"/>
      <c r="F166" s="79" t="s">
        <v>33</v>
      </c>
      <c r="G166" s="80">
        <v>1</v>
      </c>
      <c r="H166" s="81">
        <v>0</v>
      </c>
      <c r="I166" s="82">
        <f t="shared" si="2"/>
        <v>0</v>
      </c>
    </row>
    <row r="167" spans="1:12" ht="40.5" customHeight="1" x14ac:dyDescent="0.3">
      <c r="A167" s="78" t="s">
        <v>107</v>
      </c>
      <c r="B167" s="182" t="s">
        <v>243</v>
      </c>
      <c r="C167" s="182"/>
      <c r="D167" s="182"/>
      <c r="E167" s="182"/>
      <c r="F167" s="79" t="s">
        <v>33</v>
      </c>
      <c r="G167" s="80">
        <v>1</v>
      </c>
      <c r="H167" s="81">
        <v>0</v>
      </c>
      <c r="I167" s="82">
        <f t="shared" si="2"/>
        <v>0</v>
      </c>
    </row>
    <row r="168" spans="1:12" ht="53.25" customHeight="1" x14ac:dyDescent="0.3">
      <c r="A168" s="78" t="s">
        <v>108</v>
      </c>
      <c r="B168" s="182" t="s">
        <v>171</v>
      </c>
      <c r="C168" s="182"/>
      <c r="D168" s="182"/>
      <c r="E168" s="182"/>
      <c r="F168" s="79" t="s">
        <v>133</v>
      </c>
      <c r="G168" s="80">
        <v>240</v>
      </c>
      <c r="H168" s="81">
        <v>0</v>
      </c>
      <c r="I168" s="82">
        <f t="shared" si="2"/>
        <v>0</v>
      </c>
    </row>
    <row r="169" spans="1:12" ht="66.75" customHeight="1" x14ac:dyDescent="0.3">
      <c r="A169" s="78" t="s">
        <v>109</v>
      </c>
      <c r="B169" s="182" t="s">
        <v>172</v>
      </c>
      <c r="C169" s="182"/>
      <c r="D169" s="182"/>
      <c r="E169" s="182"/>
      <c r="F169" s="79" t="s">
        <v>133</v>
      </c>
      <c r="G169" s="80">
        <v>240</v>
      </c>
      <c r="H169" s="81">
        <v>0</v>
      </c>
      <c r="I169" s="82">
        <f t="shared" si="2"/>
        <v>0</v>
      </c>
    </row>
    <row r="170" spans="1:12" ht="40.5" customHeight="1" x14ac:dyDescent="0.3">
      <c r="A170" s="78" t="s">
        <v>110</v>
      </c>
      <c r="B170" s="182" t="s">
        <v>173</v>
      </c>
      <c r="C170" s="182"/>
      <c r="D170" s="182"/>
      <c r="E170" s="182"/>
      <c r="F170" s="79" t="s">
        <v>133</v>
      </c>
      <c r="G170" s="80">
        <v>240</v>
      </c>
      <c r="H170" s="81">
        <v>0</v>
      </c>
      <c r="I170" s="82">
        <f t="shared" si="2"/>
        <v>0</v>
      </c>
    </row>
    <row r="171" spans="1:12" ht="40.5" customHeight="1" x14ac:dyDescent="0.3">
      <c r="A171" s="78" t="s">
        <v>113</v>
      </c>
      <c r="B171" s="182" t="s">
        <v>174</v>
      </c>
      <c r="C171" s="182"/>
      <c r="D171" s="182"/>
      <c r="E171" s="182"/>
      <c r="F171" s="79" t="s">
        <v>33</v>
      </c>
      <c r="G171" s="80">
        <v>2</v>
      </c>
      <c r="H171" s="81">
        <v>0</v>
      </c>
      <c r="I171" s="82">
        <f t="shared" si="2"/>
        <v>0</v>
      </c>
    </row>
    <row r="172" spans="1:12" ht="93" customHeight="1" x14ac:dyDescent="0.3">
      <c r="A172" s="78" t="s">
        <v>130</v>
      </c>
      <c r="B172" s="182" t="s">
        <v>176</v>
      </c>
      <c r="C172" s="182"/>
      <c r="D172" s="182"/>
      <c r="E172" s="182"/>
      <c r="F172" s="79" t="s">
        <v>133</v>
      </c>
      <c r="G172" s="80">
        <v>240</v>
      </c>
      <c r="H172" s="81">
        <v>0</v>
      </c>
      <c r="I172" s="82">
        <f t="shared" si="2"/>
        <v>0</v>
      </c>
    </row>
    <row r="173" spans="1:12" ht="54" customHeight="1" x14ac:dyDescent="0.3">
      <c r="A173" s="78" t="s">
        <v>114</v>
      </c>
      <c r="B173" s="182" t="s">
        <v>175</v>
      </c>
      <c r="C173" s="182"/>
      <c r="D173" s="182"/>
      <c r="E173" s="182"/>
      <c r="F173" s="79" t="s">
        <v>37</v>
      </c>
      <c r="G173" s="80" t="s">
        <v>37</v>
      </c>
      <c r="H173" s="81" t="s">
        <v>37</v>
      </c>
      <c r="I173" s="82">
        <f>SUM(I158:I172)*0.2</f>
        <v>0</v>
      </c>
      <c r="J173" s="100"/>
      <c r="K173" s="100"/>
      <c r="L173" s="100"/>
    </row>
    <row r="174" spans="1:12" x14ac:dyDescent="0.3">
      <c r="A174" s="84"/>
      <c r="B174" s="183" t="s">
        <v>111</v>
      </c>
      <c r="C174" s="183"/>
      <c r="D174" s="183"/>
      <c r="E174" s="183"/>
      <c r="F174" s="85"/>
      <c r="G174" s="86"/>
      <c r="H174" s="87" t="s">
        <v>87</v>
      </c>
      <c r="I174" s="87">
        <f>SUM(I158:I173)</f>
        <v>0</v>
      </c>
    </row>
    <row r="175" spans="1:12" x14ac:dyDescent="0.3">
      <c r="A175" s="84"/>
      <c r="B175" s="117"/>
      <c r="C175" s="117"/>
      <c r="D175" s="117"/>
      <c r="E175" s="117"/>
      <c r="F175" s="85"/>
      <c r="G175" s="86"/>
      <c r="H175" s="87"/>
      <c r="I175" s="87"/>
    </row>
    <row r="176" spans="1:12" x14ac:dyDescent="0.3">
      <c r="A176" s="84"/>
      <c r="B176" s="117"/>
      <c r="C176" s="117"/>
      <c r="D176" s="117"/>
      <c r="E176" s="117"/>
      <c r="F176" s="85"/>
      <c r="G176" s="86"/>
      <c r="H176" s="87"/>
      <c r="I176" s="87"/>
    </row>
    <row r="177" spans="1:9" x14ac:dyDescent="0.3">
      <c r="A177" s="84"/>
      <c r="B177" s="117"/>
      <c r="C177" s="117"/>
      <c r="D177" s="117"/>
      <c r="E177" s="117"/>
      <c r="F177" s="85"/>
      <c r="G177" s="86"/>
      <c r="H177" s="87"/>
      <c r="I177" s="87"/>
    </row>
    <row r="178" spans="1:9" x14ac:dyDescent="0.3">
      <c r="A178" s="88"/>
      <c r="B178" s="94"/>
      <c r="C178" s="94"/>
      <c r="D178" s="94"/>
      <c r="E178" s="85"/>
      <c r="F178" s="86"/>
      <c r="G178" s="95"/>
      <c r="H178" s="87"/>
      <c r="I178" s="27"/>
    </row>
    <row r="179" spans="1:9" s="131" customFormat="1" ht="15.6" x14ac:dyDescent="0.3">
      <c r="A179" s="167" t="s">
        <v>211</v>
      </c>
      <c r="B179" s="167"/>
      <c r="C179" s="167"/>
      <c r="D179" s="167"/>
      <c r="E179" s="167"/>
      <c r="F179" s="167"/>
      <c r="G179" s="167"/>
      <c r="H179" s="167"/>
      <c r="I179" s="114"/>
    </row>
    <row r="180" spans="1:9" s="131" customFormat="1" ht="15.6" x14ac:dyDescent="0.3">
      <c r="A180" s="167" t="s">
        <v>206</v>
      </c>
      <c r="B180" s="167"/>
      <c r="C180" s="167"/>
      <c r="D180" s="167"/>
      <c r="E180" s="167"/>
      <c r="F180" s="167"/>
      <c r="G180" s="167"/>
      <c r="H180" s="167"/>
      <c r="I180" s="114"/>
    </row>
    <row r="181" spans="1:9" s="131" customFormat="1" ht="15.6" x14ac:dyDescent="0.3">
      <c r="A181" s="128"/>
      <c r="B181" s="128"/>
      <c r="C181" s="128"/>
      <c r="D181" s="128"/>
      <c r="E181" s="128"/>
      <c r="F181" s="128"/>
      <c r="G181" s="128"/>
      <c r="H181" s="128"/>
      <c r="I181" s="128"/>
    </row>
    <row r="182" spans="1:9" s="131" customFormat="1" ht="27.6" x14ac:dyDescent="0.3">
      <c r="A182" s="29" t="s">
        <v>46</v>
      </c>
      <c r="B182" s="168" t="s">
        <v>47</v>
      </c>
      <c r="C182" s="168"/>
      <c r="D182" s="168"/>
      <c r="E182" s="168"/>
      <c r="F182" s="30" t="s">
        <v>48</v>
      </c>
      <c r="G182" s="31" t="s">
        <v>49</v>
      </c>
      <c r="H182" s="32" t="s">
        <v>50</v>
      </c>
      <c r="I182" s="32" t="s">
        <v>51</v>
      </c>
    </row>
    <row r="183" spans="1:9" s="131" customFormat="1" ht="80.25" customHeight="1" x14ac:dyDescent="0.3">
      <c r="A183" s="132" t="s">
        <v>116</v>
      </c>
      <c r="B183" s="170" t="s">
        <v>273</v>
      </c>
      <c r="C183" s="170"/>
      <c r="D183" s="170"/>
      <c r="E183" s="170"/>
      <c r="F183" s="107" t="s">
        <v>257</v>
      </c>
      <c r="G183" s="133">
        <v>238</v>
      </c>
      <c r="H183" s="134">
        <v>0</v>
      </c>
      <c r="I183" s="135">
        <f>G183*H183</f>
        <v>0</v>
      </c>
    </row>
    <row r="184" spans="1:9" s="131" customFormat="1" ht="49.5" customHeight="1" x14ac:dyDescent="0.3">
      <c r="A184" s="132" t="s">
        <v>117</v>
      </c>
      <c r="B184" s="170" t="s">
        <v>274</v>
      </c>
      <c r="C184" s="170"/>
      <c r="D184" s="170"/>
      <c r="E184" s="170"/>
      <c r="F184" s="107" t="s">
        <v>257</v>
      </c>
      <c r="G184" s="133">
        <v>18</v>
      </c>
      <c r="H184" s="134">
        <v>0</v>
      </c>
      <c r="I184" s="135">
        <f t="shared" ref="I184:I197" si="3">G184*H184</f>
        <v>0</v>
      </c>
    </row>
    <row r="185" spans="1:9" s="131" customFormat="1" ht="82.5" customHeight="1" x14ac:dyDescent="0.3">
      <c r="A185" s="132" t="s">
        <v>118</v>
      </c>
      <c r="B185" s="170" t="s">
        <v>287</v>
      </c>
      <c r="C185" s="170"/>
      <c r="D185" s="170"/>
      <c r="E185" s="170"/>
      <c r="F185" s="107" t="s">
        <v>257</v>
      </c>
      <c r="G185" s="133">
        <v>18</v>
      </c>
      <c r="H185" s="134">
        <v>0</v>
      </c>
      <c r="I185" s="135">
        <f t="shared" si="3"/>
        <v>0</v>
      </c>
    </row>
    <row r="186" spans="1:9" s="131" customFormat="1" ht="81" customHeight="1" x14ac:dyDescent="0.3">
      <c r="A186" s="132" t="s">
        <v>119</v>
      </c>
      <c r="B186" s="170" t="s">
        <v>275</v>
      </c>
      <c r="C186" s="170"/>
      <c r="D186" s="170"/>
      <c r="E186" s="170"/>
      <c r="F186" s="107" t="s">
        <v>33</v>
      </c>
      <c r="G186" s="133">
        <v>2</v>
      </c>
      <c r="H186" s="134">
        <v>0</v>
      </c>
      <c r="I186" s="135">
        <f t="shared" si="3"/>
        <v>0</v>
      </c>
    </row>
    <row r="187" spans="1:9" s="131" customFormat="1" ht="81" customHeight="1" x14ac:dyDescent="0.3">
      <c r="A187" s="132" t="s">
        <v>120</v>
      </c>
      <c r="B187" s="170" t="s">
        <v>276</v>
      </c>
      <c r="C187" s="170"/>
      <c r="D187" s="170"/>
      <c r="E187" s="170"/>
      <c r="F187" s="107" t="s">
        <v>33</v>
      </c>
      <c r="G187" s="133">
        <v>1</v>
      </c>
      <c r="H187" s="134">
        <v>0</v>
      </c>
      <c r="I187" s="135">
        <f t="shared" si="3"/>
        <v>0</v>
      </c>
    </row>
    <row r="188" spans="1:9" s="131" customFormat="1" ht="74.25" customHeight="1" x14ac:dyDescent="0.3">
      <c r="A188" s="132" t="s">
        <v>121</v>
      </c>
      <c r="B188" s="170" t="s">
        <v>277</v>
      </c>
      <c r="C188" s="170"/>
      <c r="D188" s="170"/>
      <c r="E188" s="170"/>
      <c r="F188" s="107" t="s">
        <v>33</v>
      </c>
      <c r="G188" s="133">
        <v>4</v>
      </c>
      <c r="H188" s="134">
        <v>0</v>
      </c>
      <c r="I188" s="135">
        <f t="shared" si="3"/>
        <v>0</v>
      </c>
    </row>
    <row r="189" spans="1:9" s="131" customFormat="1" ht="40.5" customHeight="1" x14ac:dyDescent="0.3">
      <c r="A189" s="132" t="s">
        <v>122</v>
      </c>
      <c r="B189" s="170" t="s">
        <v>278</v>
      </c>
      <c r="C189" s="170"/>
      <c r="D189" s="170"/>
      <c r="E189" s="170"/>
      <c r="F189" s="107" t="s">
        <v>115</v>
      </c>
      <c r="G189" s="133">
        <v>5</v>
      </c>
      <c r="H189" s="134">
        <v>0</v>
      </c>
      <c r="I189" s="135">
        <f t="shared" si="3"/>
        <v>0</v>
      </c>
    </row>
    <row r="190" spans="1:9" s="131" customFormat="1" ht="40.5" customHeight="1" x14ac:dyDescent="0.3">
      <c r="A190" s="132" t="s">
        <v>233</v>
      </c>
      <c r="B190" s="204" t="s">
        <v>288</v>
      </c>
      <c r="C190" s="205"/>
      <c r="D190" s="205"/>
      <c r="E190" s="206"/>
      <c r="F190" s="107" t="s">
        <v>33</v>
      </c>
      <c r="G190" s="133">
        <v>1</v>
      </c>
      <c r="H190" s="134">
        <v>0</v>
      </c>
      <c r="I190" s="135">
        <f t="shared" si="3"/>
        <v>0</v>
      </c>
    </row>
    <row r="191" spans="1:9" s="131" customFormat="1" ht="93.75" customHeight="1" x14ac:dyDescent="0.3">
      <c r="A191" s="132" t="s">
        <v>131</v>
      </c>
      <c r="B191" s="170" t="s">
        <v>279</v>
      </c>
      <c r="C191" s="170"/>
      <c r="D191" s="170"/>
      <c r="E191" s="170"/>
      <c r="F191" s="107" t="s">
        <v>33</v>
      </c>
      <c r="G191" s="133">
        <v>6</v>
      </c>
      <c r="H191" s="134">
        <v>0</v>
      </c>
      <c r="I191" s="135">
        <f t="shared" si="3"/>
        <v>0</v>
      </c>
    </row>
    <row r="192" spans="1:9" s="131" customFormat="1" ht="89.25" customHeight="1" x14ac:dyDescent="0.3">
      <c r="A192" s="132" t="s">
        <v>219</v>
      </c>
      <c r="B192" s="170" t="s">
        <v>280</v>
      </c>
      <c r="C192" s="170"/>
      <c r="D192" s="170"/>
      <c r="E192" s="170"/>
      <c r="F192" s="107" t="s">
        <v>257</v>
      </c>
      <c r="G192" s="133">
        <v>5</v>
      </c>
      <c r="H192" s="134">
        <v>0</v>
      </c>
      <c r="I192" s="135">
        <f t="shared" si="3"/>
        <v>0</v>
      </c>
    </row>
    <row r="193" spans="1:9" s="131" customFormat="1" ht="94.5" customHeight="1" x14ac:dyDescent="0.3">
      <c r="A193" s="132" t="s">
        <v>220</v>
      </c>
      <c r="B193" s="170" t="s">
        <v>281</v>
      </c>
      <c r="C193" s="170"/>
      <c r="D193" s="170"/>
      <c r="E193" s="170"/>
      <c r="F193" s="107" t="s">
        <v>257</v>
      </c>
      <c r="G193" s="133">
        <v>5</v>
      </c>
      <c r="H193" s="134">
        <v>0</v>
      </c>
      <c r="I193" s="135">
        <f t="shared" si="3"/>
        <v>0</v>
      </c>
    </row>
    <row r="194" spans="1:9" s="131" customFormat="1" ht="42" customHeight="1" x14ac:dyDescent="0.3">
      <c r="A194" s="132" t="s">
        <v>228</v>
      </c>
      <c r="B194" s="170" t="s">
        <v>282</v>
      </c>
      <c r="C194" s="170"/>
      <c r="D194" s="170"/>
      <c r="E194" s="170"/>
      <c r="F194" s="107" t="s">
        <v>257</v>
      </c>
      <c r="G194" s="133">
        <v>3</v>
      </c>
      <c r="H194" s="134">
        <v>0</v>
      </c>
      <c r="I194" s="135">
        <f t="shared" si="3"/>
        <v>0</v>
      </c>
    </row>
    <row r="195" spans="1:9" s="131" customFormat="1" ht="67.5" customHeight="1" x14ac:dyDescent="0.3">
      <c r="A195" s="132" t="s">
        <v>229</v>
      </c>
      <c r="B195" s="170" t="s">
        <v>283</v>
      </c>
      <c r="C195" s="170"/>
      <c r="D195" s="170"/>
      <c r="E195" s="170"/>
      <c r="F195" s="107" t="s">
        <v>33</v>
      </c>
      <c r="G195" s="133">
        <v>6</v>
      </c>
      <c r="H195" s="134">
        <v>0</v>
      </c>
      <c r="I195" s="135">
        <f t="shared" si="3"/>
        <v>0</v>
      </c>
    </row>
    <row r="196" spans="1:9" s="131" customFormat="1" ht="28.5" customHeight="1" x14ac:dyDescent="0.3">
      <c r="A196" s="132" t="s">
        <v>322</v>
      </c>
      <c r="B196" s="170" t="s">
        <v>284</v>
      </c>
      <c r="C196" s="170"/>
      <c r="D196" s="170"/>
      <c r="E196" s="170"/>
      <c r="F196" s="107" t="s">
        <v>257</v>
      </c>
      <c r="G196" s="133">
        <v>274</v>
      </c>
      <c r="H196" s="134">
        <v>0</v>
      </c>
      <c r="I196" s="135">
        <f t="shared" si="3"/>
        <v>0</v>
      </c>
    </row>
    <row r="197" spans="1:9" s="131" customFormat="1" ht="40.5" customHeight="1" x14ac:dyDescent="0.3">
      <c r="A197" s="132" t="s">
        <v>323</v>
      </c>
      <c r="B197" s="170" t="s">
        <v>285</v>
      </c>
      <c r="C197" s="170"/>
      <c r="D197" s="170"/>
      <c r="E197" s="170"/>
      <c r="F197" s="107" t="s">
        <v>257</v>
      </c>
      <c r="G197" s="133">
        <v>256</v>
      </c>
      <c r="H197" s="134">
        <v>0</v>
      </c>
      <c r="I197" s="135">
        <f t="shared" si="3"/>
        <v>0</v>
      </c>
    </row>
    <row r="198" spans="1:9" s="131" customFormat="1" ht="54" customHeight="1" x14ac:dyDescent="0.3">
      <c r="A198" s="132" t="s">
        <v>324</v>
      </c>
      <c r="B198" s="170" t="s">
        <v>286</v>
      </c>
      <c r="C198" s="170"/>
      <c r="D198" s="170"/>
      <c r="E198" s="170"/>
      <c r="F198" s="107" t="s">
        <v>37</v>
      </c>
      <c r="G198" s="133" t="s">
        <v>37</v>
      </c>
      <c r="H198" s="134" t="s">
        <v>37</v>
      </c>
      <c r="I198" s="135">
        <f>SUM(I183:I197)*0.2</f>
        <v>0</v>
      </c>
    </row>
    <row r="199" spans="1:9" s="131" customFormat="1" x14ac:dyDescent="0.3">
      <c r="A199" s="140"/>
      <c r="B199" s="201" t="s">
        <v>112</v>
      </c>
      <c r="C199" s="201"/>
      <c r="D199" s="201"/>
      <c r="E199" s="201"/>
      <c r="F199" s="85"/>
      <c r="G199" s="86"/>
      <c r="H199" s="87" t="s">
        <v>87</v>
      </c>
      <c r="I199" s="87">
        <f>SUM(I183:I198)</f>
        <v>0</v>
      </c>
    </row>
    <row r="200" spans="1:9" s="131" customFormat="1" x14ac:dyDescent="0.3">
      <c r="A200" s="140"/>
      <c r="B200" s="130"/>
      <c r="C200" s="130"/>
      <c r="D200" s="130"/>
      <c r="E200" s="130"/>
      <c r="F200" s="85"/>
      <c r="G200" s="86"/>
      <c r="H200" s="87"/>
      <c r="I200" s="87"/>
    </row>
    <row r="201" spans="1:9" ht="15.6" x14ac:dyDescent="0.3">
      <c r="A201" s="93"/>
      <c r="B201" s="61"/>
      <c r="C201" s="61"/>
      <c r="D201" s="61"/>
      <c r="E201" s="63"/>
      <c r="F201" s="64"/>
      <c r="G201" s="66"/>
      <c r="H201" s="66"/>
      <c r="I201" s="96"/>
    </row>
    <row r="202" spans="1:9" ht="15.6" x14ac:dyDescent="0.3">
      <c r="A202" s="167" t="s">
        <v>210</v>
      </c>
      <c r="B202" s="167"/>
      <c r="C202" s="167"/>
      <c r="D202" s="167"/>
      <c r="E202" s="167"/>
      <c r="F202" s="167"/>
      <c r="G202" s="167"/>
      <c r="H202" s="167"/>
      <c r="I202" s="114"/>
    </row>
    <row r="203" spans="1:9" ht="15.6" x14ac:dyDescent="0.3">
      <c r="A203" s="167" t="s">
        <v>207</v>
      </c>
      <c r="B203" s="167"/>
      <c r="C203" s="167"/>
      <c r="D203" s="167"/>
      <c r="E203" s="167"/>
      <c r="F203" s="167"/>
      <c r="G203" s="167"/>
      <c r="H203" s="167"/>
      <c r="I203" s="115"/>
    </row>
    <row r="204" spans="1:9" ht="16.5" customHeight="1" x14ac:dyDescent="0.3">
      <c r="A204" s="191" t="s">
        <v>212</v>
      </c>
      <c r="B204" s="191"/>
      <c r="C204" s="191"/>
      <c r="D204" s="191"/>
      <c r="E204" s="191"/>
      <c r="F204" s="191"/>
      <c r="G204" s="191"/>
      <c r="H204" s="191"/>
      <c r="I204" s="116"/>
    </row>
    <row r="205" spans="1:9" ht="16.5" customHeight="1" x14ac:dyDescent="0.3">
      <c r="A205" s="201" t="s">
        <v>180</v>
      </c>
      <c r="B205" s="201"/>
      <c r="C205" s="201"/>
      <c r="D205" s="201"/>
      <c r="E205" s="201"/>
      <c r="F205" s="201"/>
      <c r="G205" s="201"/>
      <c r="H205" s="201"/>
      <c r="I205" s="116"/>
    </row>
    <row r="206" spans="1:9" ht="16.5" customHeight="1" x14ac:dyDescent="0.3">
      <c r="A206" s="118"/>
      <c r="B206" s="118"/>
      <c r="C206" s="118"/>
      <c r="D206" s="118"/>
      <c r="E206" s="118"/>
      <c r="F206" s="118"/>
      <c r="G206" s="118"/>
      <c r="H206" s="118"/>
      <c r="I206" s="116"/>
    </row>
    <row r="207" spans="1:9" ht="27.6" x14ac:dyDescent="0.3">
      <c r="A207" s="33"/>
      <c r="B207" s="199" t="s">
        <v>47</v>
      </c>
      <c r="C207" s="199"/>
      <c r="D207" s="199"/>
      <c r="E207" s="199"/>
      <c r="F207" s="30" t="s">
        <v>48</v>
      </c>
      <c r="G207" s="31" t="s">
        <v>49</v>
      </c>
      <c r="H207" s="32" t="s">
        <v>50</v>
      </c>
      <c r="I207" s="32" t="s">
        <v>51</v>
      </c>
    </row>
    <row r="208" spans="1:9" ht="15.6" x14ac:dyDescent="0.3">
      <c r="A208" s="98"/>
      <c r="B208" s="200" t="s">
        <v>235</v>
      </c>
      <c r="C208" s="200"/>
      <c r="D208" s="200"/>
      <c r="E208" s="200"/>
      <c r="F208" s="79" t="s">
        <v>133</v>
      </c>
      <c r="G208" s="80">
        <v>228</v>
      </c>
      <c r="H208" s="81">
        <v>0</v>
      </c>
      <c r="I208" s="82">
        <f>G208*H208</f>
        <v>0</v>
      </c>
    </row>
    <row r="209" spans="1:9" ht="15.6" x14ac:dyDescent="0.3">
      <c r="A209" s="98"/>
      <c r="B209" s="200" t="s">
        <v>236</v>
      </c>
      <c r="C209" s="200"/>
      <c r="D209" s="200"/>
      <c r="E209" s="200"/>
      <c r="F209" s="79" t="s">
        <v>133</v>
      </c>
      <c r="G209" s="80">
        <v>12</v>
      </c>
      <c r="H209" s="81">
        <v>0</v>
      </c>
      <c r="I209" s="82">
        <f t="shared" ref="I209:I210" si="4">G209*H209</f>
        <v>0</v>
      </c>
    </row>
    <row r="210" spans="1:9" x14ac:dyDescent="0.3">
      <c r="A210" s="99" t="s">
        <v>37</v>
      </c>
      <c r="B210" s="200" t="s">
        <v>237</v>
      </c>
      <c r="C210" s="200"/>
      <c r="D210" s="200"/>
      <c r="E210" s="200"/>
      <c r="F210" s="79" t="s">
        <v>33</v>
      </c>
      <c r="G210" s="80">
        <v>2</v>
      </c>
      <c r="H210" s="81">
        <v>0</v>
      </c>
      <c r="I210" s="82">
        <f t="shared" si="4"/>
        <v>0</v>
      </c>
    </row>
    <row r="211" spans="1:9" ht="15.6" x14ac:dyDescent="0.3">
      <c r="A211" s="167" t="s">
        <v>123</v>
      </c>
      <c r="B211" s="167"/>
      <c r="C211" s="167"/>
      <c r="D211" s="167"/>
      <c r="E211" s="167"/>
      <c r="F211" s="167"/>
      <c r="G211" s="167"/>
      <c r="H211" s="167"/>
      <c r="I211" s="114"/>
    </row>
    <row r="212" spans="1:9" ht="27" customHeight="1" x14ac:dyDescent="0.3">
      <c r="A212" s="201" t="s">
        <v>181</v>
      </c>
      <c r="B212" s="201"/>
      <c r="C212" s="201"/>
      <c r="D212" s="201"/>
      <c r="E212" s="201"/>
      <c r="F212" s="201"/>
      <c r="G212" s="201"/>
      <c r="H212" s="201"/>
      <c r="I212" s="116"/>
    </row>
    <row r="213" spans="1:9" ht="5.25" customHeight="1" x14ac:dyDescent="0.3">
      <c r="A213" s="97"/>
      <c r="B213" s="97"/>
      <c r="C213" s="97"/>
      <c r="D213" s="97"/>
      <c r="E213" s="97"/>
      <c r="F213" s="97"/>
      <c r="G213" s="97"/>
      <c r="H213" s="97"/>
      <c r="I213" s="97"/>
    </row>
    <row r="214" spans="1:9" ht="27.6" x14ac:dyDescent="0.3">
      <c r="A214" s="28"/>
      <c r="B214" s="199" t="s">
        <v>47</v>
      </c>
      <c r="C214" s="199"/>
      <c r="D214" s="199"/>
      <c r="E214" s="199"/>
      <c r="F214" s="30" t="s">
        <v>48</v>
      </c>
      <c r="G214" s="31" t="s">
        <v>49</v>
      </c>
      <c r="H214" s="32" t="s">
        <v>50</v>
      </c>
      <c r="I214" s="32" t="s">
        <v>51</v>
      </c>
    </row>
    <row r="215" spans="1:9" x14ac:dyDescent="0.3">
      <c r="A215" s="92"/>
      <c r="B215" s="200" t="s">
        <v>244</v>
      </c>
      <c r="C215" s="200"/>
      <c r="D215" s="200"/>
      <c r="E215" s="200"/>
      <c r="F215" s="79" t="s">
        <v>33</v>
      </c>
      <c r="G215" s="80">
        <v>2</v>
      </c>
      <c r="H215" s="81">
        <v>0</v>
      </c>
      <c r="I215" s="82">
        <f>G215*H215</f>
        <v>0</v>
      </c>
    </row>
    <row r="216" spans="1:9" ht="16.5" customHeight="1" x14ac:dyDescent="0.3">
      <c r="A216" s="103"/>
      <c r="B216" s="200" t="s">
        <v>238</v>
      </c>
      <c r="C216" s="200"/>
      <c r="D216" s="200"/>
      <c r="E216" s="200"/>
      <c r="F216" s="79" t="s">
        <v>33</v>
      </c>
      <c r="G216" s="80">
        <v>1</v>
      </c>
      <c r="H216" s="81">
        <v>0</v>
      </c>
      <c r="I216" s="82">
        <f t="shared" ref="I216:I221" si="5">G216*H216</f>
        <v>0</v>
      </c>
    </row>
    <row r="217" spans="1:9" ht="16.5" customHeight="1" x14ac:dyDescent="0.3">
      <c r="A217" s="103"/>
      <c r="B217" s="200" t="s">
        <v>245</v>
      </c>
      <c r="C217" s="200"/>
      <c r="D217" s="200"/>
      <c r="E217" s="200"/>
      <c r="F217" s="79" t="s">
        <v>33</v>
      </c>
      <c r="G217" s="80">
        <v>1</v>
      </c>
      <c r="H217" s="81">
        <v>0</v>
      </c>
      <c r="I217" s="82">
        <f t="shared" si="5"/>
        <v>0</v>
      </c>
    </row>
    <row r="218" spans="1:9" ht="16.5" customHeight="1" x14ac:dyDescent="0.3">
      <c r="A218" s="103"/>
      <c r="B218" s="200" t="s">
        <v>182</v>
      </c>
      <c r="C218" s="200"/>
      <c r="D218" s="200"/>
      <c r="E218" s="200"/>
      <c r="F218" s="79" t="s">
        <v>33</v>
      </c>
      <c r="G218" s="80">
        <v>2</v>
      </c>
      <c r="H218" s="81">
        <v>0</v>
      </c>
      <c r="I218" s="82">
        <f t="shared" si="5"/>
        <v>0</v>
      </c>
    </row>
    <row r="219" spans="1:9" x14ac:dyDescent="0.3">
      <c r="A219" s="103"/>
      <c r="B219" s="200" t="s">
        <v>246</v>
      </c>
      <c r="C219" s="200"/>
      <c r="D219" s="200"/>
      <c r="E219" s="200"/>
      <c r="F219" s="79" t="s">
        <v>33</v>
      </c>
      <c r="G219" s="80">
        <v>1</v>
      </c>
      <c r="H219" s="81">
        <v>0</v>
      </c>
      <c r="I219" s="82">
        <f t="shared" si="5"/>
        <v>0</v>
      </c>
    </row>
    <row r="220" spans="1:9" x14ac:dyDescent="0.3">
      <c r="A220" s="103"/>
      <c r="B220" s="200" t="s">
        <v>247</v>
      </c>
      <c r="C220" s="200"/>
      <c r="D220" s="200"/>
      <c r="E220" s="200"/>
      <c r="F220" s="79" t="s">
        <v>33</v>
      </c>
      <c r="G220" s="80">
        <v>1</v>
      </c>
      <c r="H220" s="81">
        <v>0</v>
      </c>
      <c r="I220" s="82">
        <f t="shared" si="5"/>
        <v>0</v>
      </c>
    </row>
    <row r="221" spans="1:9" x14ac:dyDescent="0.3">
      <c r="A221" s="104"/>
      <c r="B221" s="200" t="s">
        <v>239</v>
      </c>
      <c r="C221" s="200"/>
      <c r="D221" s="200"/>
      <c r="E221" s="200"/>
      <c r="F221" s="79" t="s">
        <v>33</v>
      </c>
      <c r="G221" s="80">
        <v>1</v>
      </c>
      <c r="H221" s="81">
        <v>0</v>
      </c>
      <c r="I221" s="82">
        <f t="shared" si="5"/>
        <v>0</v>
      </c>
    </row>
    <row r="222" spans="1:9" x14ac:dyDescent="0.3">
      <c r="A222" s="52"/>
      <c r="B222" s="120"/>
      <c r="C222" s="120"/>
      <c r="D222" s="120"/>
      <c r="E222" s="120"/>
      <c r="F222" s="121"/>
      <c r="G222" s="122"/>
      <c r="H222" s="123"/>
      <c r="I222" s="83"/>
    </row>
    <row r="223" spans="1:9" ht="15.6" x14ac:dyDescent="0.3">
      <c r="A223" s="167" t="s">
        <v>124</v>
      </c>
      <c r="B223" s="167"/>
      <c r="C223" s="167"/>
      <c r="D223" s="167"/>
      <c r="E223" s="167"/>
      <c r="F223" s="167"/>
      <c r="G223" s="167"/>
      <c r="H223" s="167"/>
      <c r="I223" s="114"/>
    </row>
    <row r="224" spans="1:9" ht="9.75" customHeight="1" x14ac:dyDescent="0.3">
      <c r="A224" s="72"/>
      <c r="B224" s="72"/>
      <c r="C224" s="72"/>
      <c r="D224" s="72"/>
      <c r="E224" s="72"/>
      <c r="F224" s="72"/>
      <c r="G224" s="72"/>
      <c r="H224" s="72"/>
      <c r="I224" s="72"/>
    </row>
    <row r="225" spans="1:9" ht="27.6" x14ac:dyDescent="0.3">
      <c r="A225" s="28"/>
      <c r="B225" s="199" t="s">
        <v>47</v>
      </c>
      <c r="C225" s="199"/>
      <c r="D225" s="199"/>
      <c r="E225" s="199"/>
      <c r="F225" s="30" t="s">
        <v>48</v>
      </c>
      <c r="G225" s="31" t="s">
        <v>49</v>
      </c>
      <c r="H225" s="32" t="s">
        <v>50</v>
      </c>
      <c r="I225" s="32" t="s">
        <v>51</v>
      </c>
    </row>
    <row r="226" spans="1:9" ht="41.25" customHeight="1" x14ac:dyDescent="0.3">
      <c r="A226" s="92"/>
      <c r="B226" s="182" t="s">
        <v>183</v>
      </c>
      <c r="C226" s="182"/>
      <c r="D226" s="182"/>
      <c r="E226" s="182"/>
      <c r="F226" s="79" t="s">
        <v>33</v>
      </c>
      <c r="G226" s="80">
        <v>1</v>
      </c>
      <c r="H226" s="81">
        <v>0</v>
      </c>
      <c r="I226" s="82">
        <f>G226*H226</f>
        <v>0</v>
      </c>
    </row>
    <row r="227" spans="1:9" ht="33.75" customHeight="1" x14ac:dyDescent="0.3">
      <c r="A227" s="92"/>
      <c r="B227" s="182" t="s">
        <v>248</v>
      </c>
      <c r="C227" s="182"/>
      <c r="D227" s="182"/>
      <c r="E227" s="182"/>
      <c r="F227" s="79" t="s">
        <v>33</v>
      </c>
      <c r="G227" s="80">
        <v>1</v>
      </c>
      <c r="H227" s="81">
        <v>0</v>
      </c>
      <c r="I227" s="82">
        <f t="shared" ref="I227:I231" si="6">G227*H227</f>
        <v>0</v>
      </c>
    </row>
    <row r="228" spans="1:9" ht="55.5" customHeight="1" x14ac:dyDescent="0.3">
      <c r="A228" s="92"/>
      <c r="B228" s="170" t="s">
        <v>221</v>
      </c>
      <c r="C228" s="170"/>
      <c r="D228" s="170"/>
      <c r="E228" s="170"/>
      <c r="F228" s="79" t="s">
        <v>33</v>
      </c>
      <c r="G228" s="80">
        <v>1</v>
      </c>
      <c r="H228" s="81">
        <v>0</v>
      </c>
      <c r="I228" s="82">
        <f t="shared" si="6"/>
        <v>0</v>
      </c>
    </row>
    <row r="229" spans="1:9" ht="30" customHeight="1" x14ac:dyDescent="0.3">
      <c r="A229" s="92"/>
      <c r="B229" s="182" t="s">
        <v>249</v>
      </c>
      <c r="C229" s="182"/>
      <c r="D229" s="182"/>
      <c r="E229" s="182"/>
      <c r="F229" s="79" t="s">
        <v>33</v>
      </c>
      <c r="G229" s="80">
        <v>1</v>
      </c>
      <c r="H229" s="81">
        <v>0</v>
      </c>
      <c r="I229" s="82">
        <f t="shared" si="6"/>
        <v>0</v>
      </c>
    </row>
    <row r="230" spans="1:9" ht="52.5" customHeight="1" x14ac:dyDescent="0.3">
      <c r="A230" s="92"/>
      <c r="B230" s="182" t="s">
        <v>250</v>
      </c>
      <c r="C230" s="182"/>
      <c r="D230" s="182"/>
      <c r="E230" s="182"/>
      <c r="F230" s="79" t="s">
        <v>33</v>
      </c>
      <c r="G230" s="80">
        <v>1</v>
      </c>
      <c r="H230" s="81">
        <v>0</v>
      </c>
      <c r="I230" s="82">
        <f t="shared" si="6"/>
        <v>0</v>
      </c>
    </row>
    <row r="231" spans="1:9" ht="16.5" customHeight="1" x14ac:dyDescent="0.3">
      <c r="A231" s="92"/>
      <c r="B231" s="182" t="s">
        <v>251</v>
      </c>
      <c r="C231" s="182"/>
      <c r="D231" s="182"/>
      <c r="E231" s="182"/>
      <c r="F231" s="79" t="s">
        <v>33</v>
      </c>
      <c r="G231" s="80">
        <v>1</v>
      </c>
      <c r="H231" s="81">
        <v>0</v>
      </c>
      <c r="I231" s="82">
        <f t="shared" si="6"/>
        <v>0</v>
      </c>
    </row>
    <row r="232" spans="1:9" x14ac:dyDescent="0.3">
      <c r="A232" s="92"/>
      <c r="B232" s="100"/>
      <c r="C232" s="100"/>
      <c r="D232" s="100"/>
      <c r="E232" s="90"/>
      <c r="F232" s="101"/>
      <c r="G232" s="70"/>
      <c r="H232" s="102"/>
      <c r="I232" s="27"/>
    </row>
    <row r="233" spans="1:9" ht="15.6" x14ac:dyDescent="0.3">
      <c r="A233" s="167" t="s">
        <v>125</v>
      </c>
      <c r="B233" s="167"/>
      <c r="C233" s="167"/>
      <c r="D233" s="167"/>
      <c r="E233" s="167"/>
      <c r="F233" s="167"/>
      <c r="G233" s="167"/>
      <c r="H233" s="167"/>
      <c r="I233" s="114"/>
    </row>
    <row r="234" spans="1:9" ht="30" customHeight="1" x14ac:dyDescent="0.3">
      <c r="A234" s="201" t="s">
        <v>184</v>
      </c>
      <c r="B234" s="201"/>
      <c r="C234" s="201"/>
      <c r="D234" s="201"/>
      <c r="E234" s="201"/>
      <c r="F234" s="201"/>
      <c r="G234" s="201"/>
      <c r="H234" s="201"/>
      <c r="I234" s="116"/>
    </row>
    <row r="235" spans="1:9" ht="12" customHeight="1" x14ac:dyDescent="0.3">
      <c r="A235" s="97"/>
      <c r="B235" s="97"/>
      <c r="C235" s="97"/>
      <c r="D235" s="97"/>
      <c r="E235" s="97"/>
      <c r="F235" s="97"/>
      <c r="G235" s="97"/>
      <c r="H235" s="97"/>
      <c r="I235" s="97"/>
    </row>
    <row r="236" spans="1:9" ht="27.6" x14ac:dyDescent="0.3">
      <c r="A236" s="28"/>
      <c r="B236" s="199" t="s">
        <v>47</v>
      </c>
      <c r="C236" s="199"/>
      <c r="D236" s="199"/>
      <c r="E236" s="199"/>
      <c r="F236" s="30" t="s">
        <v>48</v>
      </c>
      <c r="G236" s="31" t="s">
        <v>49</v>
      </c>
      <c r="H236" s="32" t="s">
        <v>50</v>
      </c>
      <c r="I236" s="32" t="s">
        <v>51</v>
      </c>
    </row>
    <row r="237" spans="1:9" ht="62.25" customHeight="1" x14ac:dyDescent="0.3">
      <c r="A237" s="92"/>
      <c r="B237" s="182" t="s">
        <v>240</v>
      </c>
      <c r="C237" s="182"/>
      <c r="D237" s="182"/>
      <c r="E237" s="182"/>
      <c r="F237" s="107" t="s">
        <v>33</v>
      </c>
      <c r="G237" s="108">
        <v>1</v>
      </c>
      <c r="H237" s="109">
        <v>0</v>
      </c>
      <c r="I237" s="109">
        <f>G237*H237</f>
        <v>0</v>
      </c>
    </row>
    <row r="238" spans="1:9" ht="16.5" customHeight="1" x14ac:dyDescent="0.3">
      <c r="A238" s="92"/>
      <c r="B238" s="200" t="s">
        <v>252</v>
      </c>
      <c r="C238" s="200"/>
      <c r="D238" s="200"/>
      <c r="E238" s="200"/>
      <c r="F238" s="79" t="s">
        <v>33</v>
      </c>
      <c r="G238" s="105">
        <v>1</v>
      </c>
      <c r="H238" s="106">
        <v>0</v>
      </c>
      <c r="I238" s="109">
        <f t="shared" ref="I238:I239" si="7">G238*H238</f>
        <v>0</v>
      </c>
    </row>
    <row r="239" spans="1:9" ht="19.5" customHeight="1" x14ac:dyDescent="0.3">
      <c r="A239" s="92"/>
      <c r="B239" s="200" t="s">
        <v>253</v>
      </c>
      <c r="C239" s="200"/>
      <c r="D239" s="200"/>
      <c r="E239" s="200"/>
      <c r="F239" s="79" t="s">
        <v>33</v>
      </c>
      <c r="G239" s="105">
        <v>1</v>
      </c>
      <c r="H239" s="106">
        <v>0</v>
      </c>
      <c r="I239" s="109">
        <f t="shared" si="7"/>
        <v>0</v>
      </c>
    </row>
    <row r="240" spans="1:9" ht="21" customHeight="1" x14ac:dyDescent="0.3">
      <c r="A240" s="92"/>
      <c r="B240" s="124"/>
      <c r="C240" s="124"/>
      <c r="D240" s="124"/>
      <c r="E240" s="124"/>
      <c r="F240" s="125"/>
      <c r="G240" s="126"/>
      <c r="H240" s="127"/>
      <c r="I240" s="127"/>
    </row>
    <row r="241" spans="1:20" s="131" customFormat="1" ht="15.6" x14ac:dyDescent="0.3">
      <c r="A241" s="167" t="s">
        <v>126</v>
      </c>
      <c r="B241" s="167"/>
      <c r="C241" s="167"/>
      <c r="D241" s="167"/>
      <c r="E241" s="167"/>
      <c r="F241" s="167"/>
      <c r="G241" s="167"/>
      <c r="H241" s="167"/>
      <c r="I241" s="114"/>
    </row>
    <row r="242" spans="1:20" s="131" customFormat="1" ht="27.6" x14ac:dyDescent="0.3">
      <c r="A242" s="28"/>
      <c r="B242" s="168" t="s">
        <v>47</v>
      </c>
      <c r="C242" s="168"/>
      <c r="D242" s="168"/>
      <c r="E242" s="168"/>
      <c r="F242" s="30" t="s">
        <v>48</v>
      </c>
      <c r="G242" s="31" t="s">
        <v>49</v>
      </c>
      <c r="H242" s="32" t="s">
        <v>50</v>
      </c>
      <c r="I242" s="32" t="s">
        <v>51</v>
      </c>
    </row>
    <row r="243" spans="1:20" s="131" customFormat="1" ht="15.6" x14ac:dyDescent="0.3">
      <c r="A243" s="156"/>
      <c r="B243" s="171" t="s">
        <v>289</v>
      </c>
      <c r="C243" s="171"/>
      <c r="D243" s="171"/>
      <c r="E243" s="171"/>
      <c r="F243" s="107" t="s">
        <v>257</v>
      </c>
      <c r="G243" s="133">
        <v>240</v>
      </c>
      <c r="H243" s="134">
        <v>0</v>
      </c>
      <c r="I243" s="135">
        <f>G243*H243</f>
        <v>0</v>
      </c>
    </row>
    <row r="244" spans="1:20" s="131" customFormat="1" x14ac:dyDescent="0.3">
      <c r="A244" s="156"/>
      <c r="B244" s="171" t="s">
        <v>290</v>
      </c>
      <c r="C244" s="171"/>
      <c r="D244" s="171"/>
      <c r="E244" s="171"/>
      <c r="F244" s="107" t="s">
        <v>33</v>
      </c>
      <c r="G244" s="133">
        <v>2</v>
      </c>
      <c r="H244" s="134">
        <v>0</v>
      </c>
      <c r="I244" s="135">
        <f t="shared" ref="I244:I249" si="8">G244*H244</f>
        <v>0</v>
      </c>
    </row>
    <row r="245" spans="1:20" s="131" customFormat="1" x14ac:dyDescent="0.3">
      <c r="A245" s="156"/>
      <c r="B245" s="171" t="s">
        <v>291</v>
      </c>
      <c r="C245" s="171"/>
      <c r="D245" s="171"/>
      <c r="E245" s="171"/>
      <c r="F245" s="107" t="s">
        <v>33</v>
      </c>
      <c r="G245" s="133">
        <v>5</v>
      </c>
      <c r="H245" s="134">
        <v>0</v>
      </c>
      <c r="I245" s="135">
        <f t="shared" si="8"/>
        <v>0</v>
      </c>
    </row>
    <row r="246" spans="1:20" s="131" customFormat="1" x14ac:dyDescent="0.3">
      <c r="A246" s="156"/>
      <c r="B246" s="171" t="s">
        <v>292</v>
      </c>
      <c r="C246" s="171"/>
      <c r="D246" s="171"/>
      <c r="E246" s="171"/>
      <c r="F246" s="107" t="s">
        <v>33</v>
      </c>
      <c r="G246" s="133">
        <v>2</v>
      </c>
      <c r="H246" s="134">
        <v>0</v>
      </c>
      <c r="I246" s="135">
        <f t="shared" si="8"/>
        <v>0</v>
      </c>
    </row>
    <row r="247" spans="1:20" s="131" customFormat="1" x14ac:dyDescent="0.3">
      <c r="A247" s="156"/>
      <c r="B247" s="171" t="s">
        <v>293</v>
      </c>
      <c r="C247" s="171"/>
      <c r="D247" s="171"/>
      <c r="E247" s="171"/>
      <c r="F247" s="107" t="s">
        <v>33</v>
      </c>
      <c r="G247" s="133">
        <v>2</v>
      </c>
      <c r="H247" s="134">
        <v>0</v>
      </c>
      <c r="I247" s="135">
        <f t="shared" si="8"/>
        <v>0</v>
      </c>
    </row>
    <row r="248" spans="1:20" s="131" customFormat="1" x14ac:dyDescent="0.3">
      <c r="A248" s="156"/>
      <c r="B248" s="207"/>
      <c r="C248" s="208"/>
      <c r="D248" s="208"/>
      <c r="E248" s="209"/>
      <c r="F248" s="107"/>
      <c r="G248" s="133"/>
      <c r="H248" s="134"/>
      <c r="I248" s="135"/>
    </row>
    <row r="249" spans="1:20" s="131" customFormat="1" x14ac:dyDescent="0.3">
      <c r="A249" s="103"/>
      <c r="B249" s="171" t="s">
        <v>294</v>
      </c>
      <c r="C249" s="171"/>
      <c r="D249" s="171"/>
      <c r="E249" s="171"/>
      <c r="F249" s="107" t="s">
        <v>33</v>
      </c>
      <c r="G249" s="133">
        <v>1</v>
      </c>
      <c r="H249" s="134">
        <v>0</v>
      </c>
      <c r="I249" s="135">
        <f t="shared" si="8"/>
        <v>0</v>
      </c>
    </row>
    <row r="250" spans="1:20" s="131" customFormat="1" ht="54" customHeight="1" x14ac:dyDescent="0.3">
      <c r="A250" s="103"/>
      <c r="B250" s="170" t="s">
        <v>295</v>
      </c>
      <c r="C250" s="170"/>
      <c r="D250" s="170"/>
      <c r="E250" s="170"/>
      <c r="F250" s="107"/>
      <c r="G250" s="133"/>
      <c r="H250" s="134"/>
      <c r="I250" s="135">
        <f>SUM(I208:I247)*0.1</f>
        <v>0</v>
      </c>
      <c r="J250" s="21"/>
      <c r="K250" s="21"/>
      <c r="L250" s="21"/>
      <c r="M250" s="166"/>
      <c r="N250" s="21"/>
      <c r="O250" s="21"/>
      <c r="P250" s="21"/>
      <c r="Q250" s="21"/>
      <c r="R250" s="21"/>
      <c r="S250" s="21"/>
      <c r="T250" s="21"/>
    </row>
    <row r="251" spans="1:20" s="131" customFormat="1" x14ac:dyDescent="0.3">
      <c r="A251" s="140"/>
      <c r="B251" s="172" t="s">
        <v>127</v>
      </c>
      <c r="C251" s="172"/>
      <c r="D251" s="172"/>
      <c r="E251" s="172"/>
      <c r="F251" s="110"/>
      <c r="G251" s="111"/>
      <c r="H251" s="112" t="s">
        <v>87</v>
      </c>
      <c r="I251" s="112">
        <f>SUM(I208:I250)</f>
        <v>0</v>
      </c>
      <c r="J251" s="21"/>
      <c r="K251" s="21"/>
      <c r="L251" s="21"/>
      <c r="M251" s="21"/>
      <c r="N251" s="21"/>
      <c r="O251" s="21"/>
      <c r="P251" s="21"/>
      <c r="Q251" s="21"/>
      <c r="R251" s="21"/>
      <c r="S251" s="21"/>
      <c r="T251" s="21"/>
    </row>
    <row r="252" spans="1:20" s="131" customFormat="1" x14ac:dyDescent="0.3">
      <c r="A252" s="140"/>
      <c r="B252" s="157"/>
      <c r="C252" s="157"/>
      <c r="D252" s="157"/>
      <c r="E252" s="157"/>
      <c r="F252" s="85"/>
      <c r="G252" s="86"/>
      <c r="H252" s="87"/>
      <c r="I252" s="87"/>
      <c r="J252" s="21"/>
      <c r="K252" s="21"/>
      <c r="L252" s="21"/>
      <c r="M252" s="21"/>
      <c r="N252" s="21"/>
      <c r="O252" s="21"/>
      <c r="P252" s="21"/>
      <c r="Q252" s="21"/>
      <c r="R252" s="21"/>
      <c r="S252" s="21"/>
      <c r="T252" s="21"/>
    </row>
    <row r="253" spans="1:20" s="131" customFormat="1" ht="15.6" x14ac:dyDescent="0.3">
      <c r="A253" s="167" t="s">
        <v>211</v>
      </c>
      <c r="B253" s="167"/>
      <c r="C253" s="167"/>
      <c r="D253" s="167"/>
      <c r="E253" s="167"/>
      <c r="F253" s="167"/>
      <c r="G253" s="167"/>
      <c r="H253" s="167"/>
      <c r="I253" s="114"/>
      <c r="J253" s="21"/>
      <c r="K253" s="21"/>
      <c r="L253" s="21"/>
      <c r="M253" s="21"/>
      <c r="N253" s="21"/>
      <c r="O253" s="21"/>
      <c r="P253" s="21"/>
      <c r="Q253" s="21"/>
      <c r="R253" s="21"/>
      <c r="S253" s="21"/>
      <c r="T253" s="21"/>
    </row>
    <row r="254" spans="1:20" s="131" customFormat="1" ht="15.6" x14ac:dyDescent="0.3">
      <c r="A254" s="167" t="s">
        <v>207</v>
      </c>
      <c r="B254" s="167"/>
      <c r="C254" s="167"/>
      <c r="D254" s="167"/>
      <c r="E254" s="167"/>
      <c r="F254" s="167"/>
      <c r="G254" s="167"/>
      <c r="H254" s="167"/>
      <c r="I254" s="114"/>
      <c r="J254" s="21"/>
      <c r="K254" s="21"/>
      <c r="L254" s="21"/>
      <c r="M254" s="21"/>
      <c r="N254" s="21"/>
      <c r="O254" s="21"/>
      <c r="P254" s="21"/>
      <c r="Q254" s="21"/>
      <c r="R254" s="21"/>
      <c r="S254" s="21"/>
      <c r="T254" s="21"/>
    </row>
    <row r="255" spans="1:20" s="131" customFormat="1" ht="6" customHeight="1" x14ac:dyDescent="0.3">
      <c r="A255" s="140"/>
      <c r="B255" s="157"/>
      <c r="C255" s="157"/>
      <c r="D255" s="157"/>
      <c r="E255" s="157"/>
      <c r="F255" s="85"/>
      <c r="G255" s="86"/>
      <c r="H255" s="87"/>
      <c r="I255" s="87"/>
      <c r="J255" s="21"/>
      <c r="K255" s="21"/>
      <c r="L255" s="21"/>
      <c r="M255" s="21"/>
      <c r="N255" s="21"/>
      <c r="O255" s="21"/>
      <c r="P255" s="21"/>
      <c r="Q255" s="21"/>
      <c r="R255" s="21"/>
      <c r="S255" s="21"/>
      <c r="T255" s="21"/>
    </row>
    <row r="256" spans="1:20" s="131" customFormat="1" ht="19.5" customHeight="1" x14ac:dyDescent="0.3">
      <c r="A256" s="28"/>
      <c r="B256" s="168" t="s">
        <v>47</v>
      </c>
      <c r="C256" s="168"/>
      <c r="D256" s="168"/>
      <c r="E256" s="168"/>
      <c r="F256" s="30" t="s">
        <v>48</v>
      </c>
      <c r="G256" s="31" t="s">
        <v>49</v>
      </c>
      <c r="H256" s="32" t="s">
        <v>50</v>
      </c>
      <c r="I256" s="32" t="s">
        <v>51</v>
      </c>
      <c r="J256" s="21"/>
      <c r="K256" s="21"/>
      <c r="L256" s="21"/>
      <c r="M256" s="21"/>
      <c r="N256" s="21"/>
      <c r="O256" s="21"/>
      <c r="P256" s="21"/>
      <c r="Q256" s="21"/>
      <c r="R256" s="21"/>
      <c r="S256" s="21"/>
      <c r="T256" s="21"/>
    </row>
    <row r="257" spans="1:20" s="131" customFormat="1" ht="16.5" customHeight="1" x14ac:dyDescent="0.3">
      <c r="A257" s="103"/>
      <c r="B257" s="170" t="s">
        <v>296</v>
      </c>
      <c r="C257" s="170"/>
      <c r="D257" s="170"/>
      <c r="E257" s="170"/>
      <c r="F257" s="107" t="s">
        <v>257</v>
      </c>
      <c r="G257" s="133">
        <v>256</v>
      </c>
      <c r="H257" s="134">
        <v>0</v>
      </c>
      <c r="I257" s="135">
        <f>G257*H257</f>
        <v>0</v>
      </c>
      <c r="J257" s="21"/>
      <c r="K257" s="21"/>
      <c r="L257" s="21"/>
      <c r="M257" s="21"/>
      <c r="N257" s="21"/>
      <c r="O257" s="21"/>
      <c r="P257" s="21"/>
      <c r="Q257" s="21"/>
      <c r="R257" s="21"/>
      <c r="S257" s="21"/>
      <c r="T257" s="21"/>
    </row>
    <row r="258" spans="1:20" s="131" customFormat="1" ht="16.5" customHeight="1" x14ac:dyDescent="0.3">
      <c r="A258" s="156"/>
      <c r="B258" s="170" t="s">
        <v>297</v>
      </c>
      <c r="C258" s="170"/>
      <c r="D258" s="170"/>
      <c r="E258" s="170"/>
      <c r="F258" s="107" t="s">
        <v>257</v>
      </c>
      <c r="G258" s="133">
        <v>238</v>
      </c>
      <c r="H258" s="134">
        <v>0</v>
      </c>
      <c r="I258" s="135">
        <f t="shared" ref="I258:I269" si="9">G258*H258</f>
        <v>0</v>
      </c>
      <c r="J258" s="21"/>
      <c r="K258" s="21"/>
      <c r="L258" s="21"/>
      <c r="M258" s="21"/>
      <c r="N258" s="21"/>
      <c r="O258" s="21"/>
      <c r="P258" s="21"/>
      <c r="Q258" s="21"/>
      <c r="R258" s="21"/>
      <c r="S258" s="21"/>
      <c r="T258" s="21"/>
    </row>
    <row r="259" spans="1:20" s="131" customFormat="1" ht="16.5" customHeight="1" x14ac:dyDescent="0.3">
      <c r="A259" s="156"/>
      <c r="B259" s="204" t="s">
        <v>310</v>
      </c>
      <c r="C259" s="205"/>
      <c r="D259" s="205"/>
      <c r="E259" s="206"/>
      <c r="F259" s="107" t="s">
        <v>306</v>
      </c>
      <c r="G259" s="133">
        <v>18</v>
      </c>
      <c r="H259" s="134">
        <v>0</v>
      </c>
      <c r="I259" s="135">
        <f t="shared" si="9"/>
        <v>0</v>
      </c>
      <c r="J259" s="21"/>
      <c r="K259" s="21"/>
      <c r="L259" s="21"/>
      <c r="M259" s="21"/>
      <c r="N259" s="21"/>
      <c r="O259" s="21"/>
      <c r="P259" s="21"/>
      <c r="Q259" s="21"/>
      <c r="R259" s="21"/>
      <c r="S259" s="21"/>
      <c r="T259" s="21"/>
    </row>
    <row r="260" spans="1:20" s="131" customFormat="1" ht="55.5" customHeight="1" x14ac:dyDescent="0.3">
      <c r="A260" s="156"/>
      <c r="B260" s="170" t="s">
        <v>298</v>
      </c>
      <c r="C260" s="170"/>
      <c r="D260" s="170"/>
      <c r="E260" s="170"/>
      <c r="F260" s="107" t="s">
        <v>33</v>
      </c>
      <c r="G260" s="133">
        <v>2</v>
      </c>
      <c r="H260" s="134">
        <v>0</v>
      </c>
      <c r="I260" s="135">
        <f t="shared" si="9"/>
        <v>0</v>
      </c>
      <c r="J260" s="21"/>
      <c r="K260" s="136"/>
      <c r="L260" s="136"/>
      <c r="M260" s="136"/>
      <c r="N260" s="136"/>
      <c r="O260" s="21"/>
      <c r="P260" s="21"/>
      <c r="Q260" s="21"/>
      <c r="R260" s="21"/>
      <c r="S260" s="21"/>
      <c r="T260" s="21"/>
    </row>
    <row r="261" spans="1:20" s="131" customFormat="1" ht="55.5" customHeight="1" x14ac:dyDescent="0.3">
      <c r="A261" s="156"/>
      <c r="B261" s="170" t="s">
        <v>299</v>
      </c>
      <c r="C261" s="170"/>
      <c r="D261" s="170"/>
      <c r="E261" s="170"/>
      <c r="F261" s="107" t="s">
        <v>33</v>
      </c>
      <c r="G261" s="133">
        <v>1</v>
      </c>
      <c r="H261" s="134">
        <v>0</v>
      </c>
      <c r="I261" s="135">
        <f t="shared" si="9"/>
        <v>0</v>
      </c>
      <c r="J261" s="21"/>
      <c r="K261" s="136"/>
      <c r="L261" s="136"/>
      <c r="M261" s="136"/>
      <c r="N261" s="136"/>
      <c r="O261" s="21"/>
      <c r="P261" s="21"/>
      <c r="Q261" s="21"/>
      <c r="R261" s="21"/>
      <c r="S261" s="21"/>
      <c r="T261" s="21"/>
    </row>
    <row r="262" spans="1:20" s="131" customFormat="1" ht="55.5" customHeight="1" x14ac:dyDescent="0.3">
      <c r="A262" s="156"/>
      <c r="B262" s="170" t="s">
        <v>300</v>
      </c>
      <c r="C262" s="170"/>
      <c r="D262" s="170"/>
      <c r="E262" s="170"/>
      <c r="F262" s="107" t="s">
        <v>33</v>
      </c>
      <c r="G262" s="133">
        <v>4</v>
      </c>
      <c r="H262" s="134">
        <v>0</v>
      </c>
      <c r="I262" s="135">
        <f t="shared" si="9"/>
        <v>0</v>
      </c>
      <c r="J262" s="21"/>
      <c r="K262" s="136"/>
      <c r="L262" s="136"/>
      <c r="M262" s="136"/>
      <c r="N262" s="136"/>
      <c r="O262" s="21"/>
      <c r="P262" s="21"/>
      <c r="Q262" s="21"/>
      <c r="R262" s="21"/>
      <c r="S262" s="21"/>
      <c r="T262" s="21"/>
    </row>
    <row r="263" spans="1:20" s="131" customFormat="1" ht="43.5" customHeight="1" x14ac:dyDescent="0.3">
      <c r="A263" s="156"/>
      <c r="B263" s="170" t="s">
        <v>301</v>
      </c>
      <c r="C263" s="170"/>
      <c r="D263" s="170"/>
      <c r="E263" s="170"/>
      <c r="F263" s="107" t="s">
        <v>33</v>
      </c>
      <c r="G263" s="133">
        <v>5</v>
      </c>
      <c r="H263" s="134">
        <v>0</v>
      </c>
      <c r="I263" s="135">
        <f t="shared" si="9"/>
        <v>0</v>
      </c>
      <c r="J263" s="136"/>
      <c r="K263" s="136"/>
      <c r="L263" s="136"/>
      <c r="M263" s="136"/>
      <c r="N263" s="21"/>
      <c r="O263" s="21"/>
      <c r="P263" s="21"/>
      <c r="Q263" s="21"/>
      <c r="R263" s="21"/>
      <c r="S263" s="21"/>
      <c r="T263" s="21"/>
    </row>
    <row r="264" spans="1:20" s="131" customFormat="1" ht="44.25" customHeight="1" x14ac:dyDescent="0.3">
      <c r="A264" s="156" t="s">
        <v>37</v>
      </c>
      <c r="B264" s="170" t="s">
        <v>302</v>
      </c>
      <c r="C264" s="170"/>
      <c r="D264" s="170"/>
      <c r="E264" s="170"/>
      <c r="F264" s="107" t="s">
        <v>33</v>
      </c>
      <c r="G264" s="133">
        <v>1</v>
      </c>
      <c r="H264" s="134">
        <v>0</v>
      </c>
      <c r="I264" s="135">
        <f t="shared" si="9"/>
        <v>0</v>
      </c>
    </row>
    <row r="265" spans="1:20" s="131" customFormat="1" ht="28.5" customHeight="1" x14ac:dyDescent="0.3">
      <c r="A265" s="156"/>
      <c r="B265" s="170" t="s">
        <v>303</v>
      </c>
      <c r="C265" s="170"/>
      <c r="D265" s="170"/>
      <c r="E265" s="170"/>
      <c r="F265" s="107" t="s">
        <v>33</v>
      </c>
      <c r="G265" s="133">
        <v>11</v>
      </c>
      <c r="H265" s="134">
        <v>0</v>
      </c>
      <c r="I265" s="135">
        <f t="shared" si="9"/>
        <v>0</v>
      </c>
    </row>
    <row r="266" spans="1:20" s="131" customFormat="1" ht="24.75" customHeight="1" x14ac:dyDescent="0.3">
      <c r="A266" s="156"/>
      <c r="B266" s="202" t="s">
        <v>307</v>
      </c>
      <c r="C266" s="170"/>
      <c r="D266" s="170"/>
      <c r="E266" s="170"/>
      <c r="F266" s="107" t="s">
        <v>33</v>
      </c>
      <c r="G266" s="133">
        <v>1</v>
      </c>
      <c r="H266" s="134">
        <v>0</v>
      </c>
      <c r="I266" s="135">
        <f t="shared" si="9"/>
        <v>0</v>
      </c>
    </row>
    <row r="267" spans="1:20" s="131" customFormat="1" ht="24.75" customHeight="1" x14ac:dyDescent="0.3">
      <c r="A267" s="156"/>
      <c r="B267" s="207" t="s">
        <v>308</v>
      </c>
      <c r="C267" s="208"/>
      <c r="D267" s="208"/>
      <c r="E267" s="209"/>
      <c r="F267" s="107" t="s">
        <v>33</v>
      </c>
      <c r="G267" s="133">
        <v>1</v>
      </c>
      <c r="H267" s="134">
        <v>0</v>
      </c>
      <c r="I267" s="135">
        <f t="shared" si="9"/>
        <v>0</v>
      </c>
    </row>
    <row r="268" spans="1:20" s="131" customFormat="1" ht="20.25" customHeight="1" x14ac:dyDescent="0.3">
      <c r="A268" s="156"/>
      <c r="B268" s="170" t="s">
        <v>304</v>
      </c>
      <c r="C268" s="170"/>
      <c r="D268" s="170"/>
      <c r="E268" s="170"/>
      <c r="F268" s="107" t="s">
        <v>33</v>
      </c>
      <c r="G268" s="133">
        <v>1</v>
      </c>
      <c r="H268" s="134">
        <v>0</v>
      </c>
      <c r="I268" s="135">
        <f t="shared" si="9"/>
        <v>0</v>
      </c>
    </row>
    <row r="269" spans="1:20" s="131" customFormat="1" x14ac:dyDescent="0.3">
      <c r="A269" s="156" t="s">
        <v>37</v>
      </c>
      <c r="B269" s="171" t="s">
        <v>294</v>
      </c>
      <c r="C269" s="171"/>
      <c r="D269" s="171"/>
      <c r="E269" s="171"/>
      <c r="F269" s="107" t="s">
        <v>33</v>
      </c>
      <c r="G269" s="133">
        <v>1</v>
      </c>
      <c r="H269" s="134">
        <v>0</v>
      </c>
      <c r="I269" s="135">
        <f t="shared" si="9"/>
        <v>0</v>
      </c>
    </row>
    <row r="270" spans="1:20" s="131" customFormat="1" ht="54" customHeight="1" x14ac:dyDescent="0.3">
      <c r="A270" s="156" t="s">
        <v>37</v>
      </c>
      <c r="B270" s="170" t="s">
        <v>305</v>
      </c>
      <c r="C270" s="170"/>
      <c r="D270" s="170"/>
      <c r="E270" s="170"/>
      <c r="F270" s="107"/>
      <c r="G270" s="133"/>
      <c r="H270" s="134"/>
      <c r="I270" s="135">
        <f>SUM(I257:I269)*0.2</f>
        <v>0</v>
      </c>
    </row>
    <row r="271" spans="1:20" s="131" customFormat="1" x14ac:dyDescent="0.3">
      <c r="A271" s="140"/>
      <c r="B271" s="172" t="s">
        <v>185</v>
      </c>
      <c r="C271" s="172"/>
      <c r="D271" s="172"/>
      <c r="E271" s="172"/>
      <c r="F271" s="110"/>
      <c r="G271" s="111"/>
      <c r="H271" s="112" t="s">
        <v>87</v>
      </c>
      <c r="I271" s="112">
        <f>SUM(I257:I270)</f>
        <v>0</v>
      </c>
    </row>
    <row r="272" spans="1:20" s="131" customFormat="1" x14ac:dyDescent="0.3">
      <c r="A272" s="140"/>
      <c r="B272" s="157"/>
      <c r="C272" s="157"/>
      <c r="D272" s="157"/>
      <c r="E272" s="157"/>
      <c r="F272" s="85"/>
      <c r="G272" s="86"/>
      <c r="H272" s="87"/>
      <c r="I272" s="87"/>
    </row>
    <row r="273" spans="1:11" s="131" customFormat="1" ht="15.6" x14ac:dyDescent="0.3">
      <c r="A273" s="167" t="s">
        <v>213</v>
      </c>
      <c r="B273" s="167"/>
      <c r="C273" s="167"/>
      <c r="D273" s="167"/>
      <c r="E273" s="167"/>
      <c r="F273" s="167"/>
      <c r="G273" s="167"/>
      <c r="H273" s="167"/>
      <c r="I273" s="87"/>
    </row>
    <row r="274" spans="1:11" s="131" customFormat="1" ht="15.6" x14ac:dyDescent="0.3">
      <c r="A274" s="167" t="s">
        <v>209</v>
      </c>
      <c r="B274" s="167"/>
      <c r="C274" s="167"/>
      <c r="D274" s="167"/>
      <c r="E274" s="167"/>
      <c r="F274" s="167"/>
      <c r="G274" s="167"/>
      <c r="H274" s="167"/>
      <c r="I274" s="87"/>
    </row>
    <row r="275" spans="1:11" s="131" customFormat="1" x14ac:dyDescent="0.3">
      <c r="A275" s="140"/>
      <c r="B275" s="157"/>
      <c r="C275" s="157"/>
      <c r="D275" s="157"/>
      <c r="E275" s="157"/>
      <c r="F275" s="85"/>
      <c r="G275" s="86"/>
      <c r="H275" s="87"/>
      <c r="I275" s="87"/>
    </row>
    <row r="276" spans="1:11" s="131" customFormat="1" ht="27.6" x14ac:dyDescent="0.3">
      <c r="A276" s="29" t="s">
        <v>46</v>
      </c>
      <c r="B276" s="168" t="s">
        <v>47</v>
      </c>
      <c r="C276" s="168"/>
      <c r="D276" s="168"/>
      <c r="E276" s="168"/>
      <c r="F276" s="30" t="s">
        <v>48</v>
      </c>
      <c r="G276" s="31" t="s">
        <v>49</v>
      </c>
      <c r="H276" s="32" t="s">
        <v>50</v>
      </c>
      <c r="I276" s="32" t="s">
        <v>51</v>
      </c>
    </row>
    <row r="277" spans="1:11" s="27" customFormat="1" ht="25.5" customHeight="1" x14ac:dyDescent="0.3">
      <c r="A277" s="78" t="s">
        <v>214</v>
      </c>
      <c r="B277" s="173" t="s">
        <v>325</v>
      </c>
      <c r="C277" s="174"/>
      <c r="D277" s="174"/>
      <c r="E277" s="175"/>
      <c r="F277" s="155" t="s">
        <v>33</v>
      </c>
      <c r="G277" s="159">
        <v>1</v>
      </c>
      <c r="H277" s="160">
        <v>0</v>
      </c>
      <c r="I277" s="160">
        <f>G277*H277</f>
        <v>0</v>
      </c>
    </row>
    <row r="278" spans="1:11" s="27" customFormat="1" ht="87.75" customHeight="1" x14ac:dyDescent="0.3">
      <c r="A278" s="78" t="s">
        <v>215</v>
      </c>
      <c r="B278" s="176" t="s">
        <v>326</v>
      </c>
      <c r="C278" s="177"/>
      <c r="D278" s="177"/>
      <c r="E278" s="178"/>
      <c r="F278" s="155" t="s">
        <v>33</v>
      </c>
      <c r="G278" s="159">
        <v>16</v>
      </c>
      <c r="H278" s="160">
        <v>0</v>
      </c>
      <c r="I278" s="160">
        <f>G278*H278</f>
        <v>0</v>
      </c>
    </row>
    <row r="279" spans="1:11" s="161" customFormat="1" ht="51" customHeight="1" x14ac:dyDescent="0.3">
      <c r="A279" s="78" t="s">
        <v>327</v>
      </c>
      <c r="B279" s="176" t="s">
        <v>331</v>
      </c>
      <c r="C279" s="177"/>
      <c r="D279" s="177"/>
      <c r="E279" s="178"/>
      <c r="F279" s="155" t="s">
        <v>33</v>
      </c>
      <c r="G279" s="159">
        <v>8</v>
      </c>
      <c r="H279" s="160">
        <v>0</v>
      </c>
      <c r="I279" s="160">
        <f>G279*H279</f>
        <v>0</v>
      </c>
    </row>
    <row r="280" spans="1:11" s="161" customFormat="1" ht="64.5" customHeight="1" x14ac:dyDescent="0.3">
      <c r="A280" s="78" t="s">
        <v>328</v>
      </c>
      <c r="B280" s="179" t="s">
        <v>329</v>
      </c>
      <c r="C280" s="180"/>
      <c r="D280" s="180"/>
      <c r="E280" s="181"/>
      <c r="F280" s="79" t="s">
        <v>33</v>
      </c>
      <c r="G280" s="165">
        <v>4</v>
      </c>
      <c r="H280" s="81">
        <v>0</v>
      </c>
      <c r="I280" s="160">
        <f>G280*H280</f>
        <v>0</v>
      </c>
    </row>
    <row r="281" spans="1:11" s="161" customFormat="1" ht="51.75" customHeight="1" x14ac:dyDescent="0.3">
      <c r="A281" s="78" t="s">
        <v>330</v>
      </c>
      <c r="B281" s="169" t="s">
        <v>332</v>
      </c>
      <c r="C281" s="169"/>
      <c r="D281" s="169"/>
      <c r="E281" s="169"/>
      <c r="F281" s="81"/>
      <c r="G281" s="111"/>
      <c r="H281" s="112"/>
      <c r="I281" s="135">
        <f>SUM(I277:I280)*0.2</f>
        <v>0</v>
      </c>
    </row>
    <row r="282" spans="1:11" s="161" customFormat="1" ht="16.5" customHeight="1" x14ac:dyDescent="0.3">
      <c r="A282" s="84"/>
      <c r="B282" s="203" t="s">
        <v>216</v>
      </c>
      <c r="C282" s="203"/>
      <c r="D282" s="203"/>
      <c r="E282" s="203"/>
      <c r="F282" s="87"/>
      <c r="G282" s="162"/>
      <c r="H282" s="163" t="s">
        <v>87</v>
      </c>
      <c r="I282" s="164">
        <f>SUM(I277:I281)</f>
        <v>0</v>
      </c>
    </row>
    <row r="283" spans="1:11" s="161" customFormat="1" ht="16.5" customHeight="1" x14ac:dyDescent="0.3">
      <c r="A283" s="84"/>
      <c r="B283" s="113"/>
      <c r="C283" s="113"/>
      <c r="D283" s="113"/>
      <c r="E283" s="113"/>
      <c r="F283" s="85"/>
    </row>
    <row r="284" spans="1:11" s="161" customFormat="1" x14ac:dyDescent="0.3">
      <c r="A284" s="84"/>
      <c r="B284" s="113"/>
      <c r="C284" s="113"/>
      <c r="D284" s="113"/>
      <c r="E284" s="113"/>
      <c r="F284" s="85"/>
    </row>
    <row r="285" spans="1:11" ht="54.75" customHeight="1" x14ac:dyDescent="0.3">
      <c r="A285" s="84"/>
      <c r="B285" s="113"/>
      <c r="C285" s="113"/>
      <c r="D285" s="113"/>
      <c r="E285" s="113"/>
      <c r="F285" s="85"/>
      <c r="J285" s="100"/>
      <c r="K285" s="100"/>
    </row>
    <row r="286" spans="1:11" ht="54" customHeight="1" x14ac:dyDescent="0.3">
      <c r="J286" s="100"/>
      <c r="K286" s="100"/>
    </row>
    <row r="287" spans="1:11" ht="81" customHeight="1" x14ac:dyDescent="0.3">
      <c r="J287" s="100"/>
    </row>
    <row r="288" spans="1:11" ht="81" customHeight="1" x14ac:dyDescent="0.3">
      <c r="J288" s="100"/>
    </row>
    <row r="289" ht="153.75" customHeight="1" x14ac:dyDescent="0.3"/>
  </sheetData>
  <mergeCells count="213">
    <mergeCell ref="B282:E282"/>
    <mergeCell ref="B185:E185"/>
    <mergeCell ref="B190:E190"/>
    <mergeCell ref="B259:E259"/>
    <mergeCell ref="B267:E267"/>
    <mergeCell ref="B248:E248"/>
    <mergeCell ref="B137:E137"/>
    <mergeCell ref="B138:E138"/>
    <mergeCell ref="B139:E139"/>
    <mergeCell ref="B140:E140"/>
    <mergeCell ref="B231:E231"/>
    <mergeCell ref="B228:E228"/>
    <mergeCell ref="B227:E227"/>
    <mergeCell ref="B229:E229"/>
    <mergeCell ref="B230:E230"/>
    <mergeCell ref="B236:E236"/>
    <mergeCell ref="B242:E242"/>
    <mergeCell ref="A241:H241"/>
    <mergeCell ref="A253:H253"/>
    <mergeCell ref="B244:E244"/>
    <mergeCell ref="B250:E250"/>
    <mergeCell ref="B249:E249"/>
    <mergeCell ref="B246:E246"/>
    <mergeCell ref="B245:E245"/>
    <mergeCell ref="B237:E237"/>
    <mergeCell ref="B239:E239"/>
    <mergeCell ref="B258:E258"/>
    <mergeCell ref="B260:E260"/>
    <mergeCell ref="B263:E263"/>
    <mergeCell ref="B256:E256"/>
    <mergeCell ref="B243:E243"/>
    <mergeCell ref="B95:E95"/>
    <mergeCell ref="A180:H180"/>
    <mergeCell ref="B182:E182"/>
    <mergeCell ref="B207:E207"/>
    <mergeCell ref="B170:E170"/>
    <mergeCell ref="B171:E171"/>
    <mergeCell ref="B172:E172"/>
    <mergeCell ref="B173:E173"/>
    <mergeCell ref="B189:E189"/>
    <mergeCell ref="B191:E191"/>
    <mergeCell ref="B192:E192"/>
    <mergeCell ref="B194:E194"/>
    <mergeCell ref="B193:E193"/>
    <mergeCell ref="A202:H202"/>
    <mergeCell ref="A203:H203"/>
    <mergeCell ref="A204:H204"/>
    <mergeCell ref="B183:E183"/>
    <mergeCell ref="B264:E264"/>
    <mergeCell ref="B265:E265"/>
    <mergeCell ref="B266:E266"/>
    <mergeCell ref="B262:E262"/>
    <mergeCell ref="B261:E261"/>
    <mergeCell ref="B162:E162"/>
    <mergeCell ref="B149:E149"/>
    <mergeCell ref="B150:E150"/>
    <mergeCell ref="A155:H155"/>
    <mergeCell ref="A154:H154"/>
    <mergeCell ref="B157:E157"/>
    <mergeCell ref="B226:E226"/>
    <mergeCell ref="A212:H212"/>
    <mergeCell ref="A205:H205"/>
    <mergeCell ref="B210:E210"/>
    <mergeCell ref="B221:E221"/>
    <mergeCell ref="A211:H211"/>
    <mergeCell ref="B220:E220"/>
    <mergeCell ref="B214:E214"/>
    <mergeCell ref="B217:E217"/>
    <mergeCell ref="B216:E216"/>
    <mergeCell ref="A223:H223"/>
    <mergeCell ref="B247:E247"/>
    <mergeCell ref="B238:E238"/>
    <mergeCell ref="B268:E268"/>
    <mergeCell ref="A254:H254"/>
    <mergeCell ref="B164:E164"/>
    <mergeCell ref="B187:E187"/>
    <mergeCell ref="B225:E225"/>
    <mergeCell ref="B166:E166"/>
    <mergeCell ref="B168:E168"/>
    <mergeCell ref="B169:E169"/>
    <mergeCell ref="A179:H179"/>
    <mergeCell ref="B165:E165"/>
    <mergeCell ref="B184:E184"/>
    <mergeCell ref="B186:E186"/>
    <mergeCell ref="B188:E188"/>
    <mergeCell ref="B218:E218"/>
    <mergeCell ref="B208:E208"/>
    <mergeCell ref="B209:E209"/>
    <mergeCell ref="B251:E251"/>
    <mergeCell ref="B257:E257"/>
    <mergeCell ref="A233:H233"/>
    <mergeCell ref="A234:H234"/>
    <mergeCell ref="B198:E198"/>
    <mergeCell ref="B199:E199"/>
    <mergeCell ref="B215:E215"/>
    <mergeCell ref="B219:E219"/>
    <mergeCell ref="B2:H2"/>
    <mergeCell ref="C5:I6"/>
    <mergeCell ref="A25:B25"/>
    <mergeCell ref="A31:B31"/>
    <mergeCell ref="C7:I7"/>
    <mergeCell ref="C9:I9"/>
    <mergeCell ref="C14:I14"/>
    <mergeCell ref="C15:I15"/>
    <mergeCell ref="C16:I16"/>
    <mergeCell ref="C23:I23"/>
    <mergeCell ref="A14:B15"/>
    <mergeCell ref="A18:B18"/>
    <mergeCell ref="C18:I18"/>
    <mergeCell ref="C19:I19"/>
    <mergeCell ref="B92:E92"/>
    <mergeCell ref="B94:E94"/>
    <mergeCell ref="A79:H79"/>
    <mergeCell ref="B90:E90"/>
    <mergeCell ref="B93:E93"/>
    <mergeCell ref="B135:E135"/>
    <mergeCell ref="B143:E143"/>
    <mergeCell ref="B144:E144"/>
    <mergeCell ref="B123:E123"/>
    <mergeCell ref="B96:E96"/>
    <mergeCell ref="B81:E81"/>
    <mergeCell ref="B87:E87"/>
    <mergeCell ref="B88:E88"/>
    <mergeCell ref="B91:E91"/>
    <mergeCell ref="B89:E89"/>
    <mergeCell ref="B136:E136"/>
    <mergeCell ref="B97:E97"/>
    <mergeCell ref="B98:E98"/>
    <mergeCell ref="B99:E99"/>
    <mergeCell ref="B100:E100"/>
    <mergeCell ref="B102:E102"/>
    <mergeCell ref="B101:E101"/>
    <mergeCell ref="B133:E133"/>
    <mergeCell ref="B134:E134"/>
    <mergeCell ref="A61:B61"/>
    <mergeCell ref="A63:B63"/>
    <mergeCell ref="A65:B65"/>
    <mergeCell ref="B84:E84"/>
    <mergeCell ref="B85:E85"/>
    <mergeCell ref="B86:E86"/>
    <mergeCell ref="A70:I70"/>
    <mergeCell ref="A73:C73"/>
    <mergeCell ref="B82:E82"/>
    <mergeCell ref="B83:E83"/>
    <mergeCell ref="A77:H77"/>
    <mergeCell ref="A78:H78"/>
    <mergeCell ref="A46:I46"/>
    <mergeCell ref="A58:I58"/>
    <mergeCell ref="A33:I33"/>
    <mergeCell ref="A5:B5"/>
    <mergeCell ref="A9:B9"/>
    <mergeCell ref="A23:B23"/>
    <mergeCell ref="C25:I25"/>
    <mergeCell ref="C31:I31"/>
    <mergeCell ref="C35:G35"/>
    <mergeCell ref="F44:G44"/>
    <mergeCell ref="A49:B49"/>
    <mergeCell ref="A51:B51"/>
    <mergeCell ref="A53:B53"/>
    <mergeCell ref="B103:E103"/>
    <mergeCell ref="B104:E104"/>
    <mergeCell ref="B119:E119"/>
    <mergeCell ref="B120:E120"/>
    <mergeCell ref="B121:E121"/>
    <mergeCell ref="B122:E122"/>
    <mergeCell ref="B105:E105"/>
    <mergeCell ref="B146:E146"/>
    <mergeCell ref="B147:E147"/>
    <mergeCell ref="B145:E145"/>
    <mergeCell ref="A128:H128"/>
    <mergeCell ref="B115:E115"/>
    <mergeCell ref="B106:E106"/>
    <mergeCell ref="B116:E116"/>
    <mergeCell ref="B118:E118"/>
    <mergeCell ref="B117:E117"/>
    <mergeCell ref="B108:E108"/>
    <mergeCell ref="B109:E109"/>
    <mergeCell ref="B110:E110"/>
    <mergeCell ref="B111:E111"/>
    <mergeCell ref="B112:E112"/>
    <mergeCell ref="B124:E124"/>
    <mergeCell ref="A127:H127"/>
    <mergeCell ref="B131:E131"/>
    <mergeCell ref="B148:E148"/>
    <mergeCell ref="B113:E113"/>
    <mergeCell ref="B114:E114"/>
    <mergeCell ref="B107:E107"/>
    <mergeCell ref="B195:E195"/>
    <mergeCell ref="B196:E196"/>
    <mergeCell ref="B197:E197"/>
    <mergeCell ref="B142:E142"/>
    <mergeCell ref="B141:E141"/>
    <mergeCell ref="B174:E174"/>
    <mergeCell ref="B167:E167"/>
    <mergeCell ref="B163:E163"/>
    <mergeCell ref="B159:E159"/>
    <mergeCell ref="B160:E160"/>
    <mergeCell ref="B161:E161"/>
    <mergeCell ref="B151:E151"/>
    <mergeCell ref="B158:E158"/>
    <mergeCell ref="B132:E132"/>
    <mergeCell ref="B130:E130"/>
    <mergeCell ref="A273:H273"/>
    <mergeCell ref="A274:H274"/>
    <mergeCell ref="B276:E276"/>
    <mergeCell ref="B281:E281"/>
    <mergeCell ref="B270:E270"/>
    <mergeCell ref="B269:E269"/>
    <mergeCell ref="B271:E271"/>
    <mergeCell ref="B277:E277"/>
    <mergeCell ref="B279:E279"/>
    <mergeCell ref="B278:E278"/>
    <mergeCell ref="B280:E280"/>
  </mergeCells>
  <pageMargins left="0.98425196850393704" right="0.78740157480314965" top="0.78740157480314965" bottom="0.78740157480314965" header="0.31496062992125984" footer="0.31496062992125984"/>
  <pageSetup paperSize="9" scale="99" orientation="portrait" r:id="rId1"/>
  <headerFooter>
    <oddHeader>&amp;C&amp;"Arial Narrow,Navadno"Hidroinženiring d.o.o.</oddHeader>
    <oddFooter>&amp;L
&amp;R&amp;"Arial Narrow,Navadno"&amp;P/&amp;N</oddFooter>
  </headerFooter>
  <rowBreaks count="9" manualBreakCount="9">
    <brk id="32" max="16383" man="1"/>
    <brk id="76" max="16383" man="1"/>
    <brk id="126" max="16383" man="1"/>
    <brk id="153" max="16383" man="1"/>
    <brk id="178" max="16383" man="1"/>
    <brk id="201" max="16383" man="1"/>
    <brk id="231" max="16383" man="1"/>
    <brk id="252" max="16383" man="1"/>
    <brk id="2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2:AE58"/>
  <sheetViews>
    <sheetView workbookViewId="0">
      <selection activeCell="A2" sqref="A2"/>
    </sheetView>
  </sheetViews>
  <sheetFormatPr defaultColWidth="11" defaultRowHeight="13.2" x14ac:dyDescent="0.25"/>
  <cols>
    <col min="1" max="1" width="20.44140625" style="3" customWidth="1"/>
    <col min="2" max="2" width="9.33203125" style="2" customWidth="1"/>
    <col min="3" max="3" width="4.109375" style="3" customWidth="1"/>
    <col min="4" max="5" width="8.88671875" style="2" bestFit="1" customWidth="1"/>
    <col min="6" max="6" width="4.88671875" style="3" customWidth="1"/>
    <col min="7" max="7" width="5" style="3" customWidth="1"/>
    <col min="8" max="13" width="4.33203125" style="3" customWidth="1"/>
    <col min="14" max="14" width="8.88671875" style="3" bestFit="1" customWidth="1"/>
    <col min="15" max="22" width="4.33203125" style="3" customWidth="1"/>
    <col min="23" max="24" width="6.5546875" style="2" bestFit="1" customWidth="1"/>
    <col min="25" max="25" width="4.5546875" style="2" bestFit="1" customWidth="1"/>
    <col min="26" max="26" width="6.5546875" style="2" bestFit="1" customWidth="1"/>
    <col min="27" max="27" width="11.6640625" style="2" bestFit="1" customWidth="1"/>
    <col min="28" max="28" width="4.5546875" style="2" bestFit="1" customWidth="1"/>
    <col min="29" max="256" width="11" style="3"/>
    <col min="257" max="257" width="20.44140625" style="3" customWidth="1"/>
    <col min="258" max="258" width="9.33203125" style="3" customWidth="1"/>
    <col min="259" max="259" width="4.109375" style="3" customWidth="1"/>
    <col min="260" max="261" width="8.88671875" style="3" bestFit="1" customWidth="1"/>
    <col min="262" max="262" width="4.88671875" style="3" customWidth="1"/>
    <col min="263" max="263" width="5" style="3" customWidth="1"/>
    <col min="264" max="269" width="4.33203125" style="3" customWidth="1"/>
    <col min="270" max="270" width="8.88671875" style="3" bestFit="1" customWidth="1"/>
    <col min="271" max="278" width="4.33203125" style="3" customWidth="1"/>
    <col min="279" max="280" width="6.5546875" style="3" bestFit="1" customWidth="1"/>
    <col min="281" max="281" width="4.5546875" style="3" bestFit="1" customWidth="1"/>
    <col min="282" max="282" width="6.5546875" style="3" bestFit="1" customWidth="1"/>
    <col min="283" max="283" width="11.6640625" style="3" bestFit="1" customWidth="1"/>
    <col min="284" max="284" width="4.5546875" style="3" bestFit="1" customWidth="1"/>
    <col min="285" max="512" width="11" style="3"/>
    <col min="513" max="513" width="20.44140625" style="3" customWidth="1"/>
    <col min="514" max="514" width="9.33203125" style="3" customWidth="1"/>
    <col min="515" max="515" width="4.109375" style="3" customWidth="1"/>
    <col min="516" max="517" width="8.88671875" style="3" bestFit="1" customWidth="1"/>
    <col min="518" max="518" width="4.88671875" style="3" customWidth="1"/>
    <col min="519" max="519" width="5" style="3" customWidth="1"/>
    <col min="520" max="525" width="4.33203125" style="3" customWidth="1"/>
    <col min="526" max="526" width="8.88671875" style="3" bestFit="1" customWidth="1"/>
    <col min="527" max="534" width="4.33203125" style="3" customWidth="1"/>
    <col min="535" max="536" width="6.5546875" style="3" bestFit="1" customWidth="1"/>
    <col min="537" max="537" width="4.5546875" style="3" bestFit="1" customWidth="1"/>
    <col min="538" max="538" width="6.5546875" style="3" bestFit="1" customWidth="1"/>
    <col min="539" max="539" width="11.6640625" style="3" bestFit="1" customWidth="1"/>
    <col min="540" max="540" width="4.5546875" style="3" bestFit="1" customWidth="1"/>
    <col min="541" max="768" width="11" style="3"/>
    <col min="769" max="769" width="20.44140625" style="3" customWidth="1"/>
    <col min="770" max="770" width="9.33203125" style="3" customWidth="1"/>
    <col min="771" max="771" width="4.109375" style="3" customWidth="1"/>
    <col min="772" max="773" width="8.88671875" style="3" bestFit="1" customWidth="1"/>
    <col min="774" max="774" width="4.88671875" style="3" customWidth="1"/>
    <col min="775" max="775" width="5" style="3" customWidth="1"/>
    <col min="776" max="781" width="4.33203125" style="3" customWidth="1"/>
    <col min="782" max="782" width="8.88671875" style="3" bestFit="1" customWidth="1"/>
    <col min="783" max="790" width="4.33203125" style="3" customWidth="1"/>
    <col min="791" max="792" width="6.5546875" style="3" bestFit="1" customWidth="1"/>
    <col min="793" max="793" width="4.5546875" style="3" bestFit="1" customWidth="1"/>
    <col min="794" max="794" width="6.5546875" style="3" bestFit="1" customWidth="1"/>
    <col min="795" max="795" width="11.6640625" style="3" bestFit="1" customWidth="1"/>
    <col min="796" max="796" width="4.5546875" style="3" bestFit="1" customWidth="1"/>
    <col min="797" max="1024" width="11" style="3"/>
    <col min="1025" max="1025" width="20.44140625" style="3" customWidth="1"/>
    <col min="1026" max="1026" width="9.33203125" style="3" customWidth="1"/>
    <col min="1027" max="1027" width="4.109375" style="3" customWidth="1"/>
    <col min="1028" max="1029" width="8.88671875" style="3" bestFit="1" customWidth="1"/>
    <col min="1030" max="1030" width="4.88671875" style="3" customWidth="1"/>
    <col min="1031" max="1031" width="5" style="3" customWidth="1"/>
    <col min="1032" max="1037" width="4.33203125" style="3" customWidth="1"/>
    <col min="1038" max="1038" width="8.88671875" style="3" bestFit="1" customWidth="1"/>
    <col min="1039" max="1046" width="4.33203125" style="3" customWidth="1"/>
    <col min="1047" max="1048" width="6.5546875" style="3" bestFit="1" customWidth="1"/>
    <col min="1049" max="1049" width="4.5546875" style="3" bestFit="1" customWidth="1"/>
    <col min="1050" max="1050" width="6.5546875" style="3" bestFit="1" customWidth="1"/>
    <col min="1051" max="1051" width="11.6640625" style="3" bestFit="1" customWidth="1"/>
    <col min="1052" max="1052" width="4.5546875" style="3" bestFit="1" customWidth="1"/>
    <col min="1053" max="1280" width="11" style="3"/>
    <col min="1281" max="1281" width="20.44140625" style="3" customWidth="1"/>
    <col min="1282" max="1282" width="9.33203125" style="3" customWidth="1"/>
    <col min="1283" max="1283" width="4.109375" style="3" customWidth="1"/>
    <col min="1284" max="1285" width="8.88671875" style="3" bestFit="1" customWidth="1"/>
    <col min="1286" max="1286" width="4.88671875" style="3" customWidth="1"/>
    <col min="1287" max="1287" width="5" style="3" customWidth="1"/>
    <col min="1288" max="1293" width="4.33203125" style="3" customWidth="1"/>
    <col min="1294" max="1294" width="8.88671875" style="3" bestFit="1" customWidth="1"/>
    <col min="1295" max="1302" width="4.33203125" style="3" customWidth="1"/>
    <col min="1303" max="1304" width="6.5546875" style="3" bestFit="1" customWidth="1"/>
    <col min="1305" max="1305" width="4.5546875" style="3" bestFit="1" customWidth="1"/>
    <col min="1306" max="1306" width="6.5546875" style="3" bestFit="1" customWidth="1"/>
    <col min="1307" max="1307" width="11.6640625" style="3" bestFit="1" customWidth="1"/>
    <col min="1308" max="1308" width="4.5546875" style="3" bestFit="1" customWidth="1"/>
    <col min="1309" max="1536" width="11" style="3"/>
    <col min="1537" max="1537" width="20.44140625" style="3" customWidth="1"/>
    <col min="1538" max="1538" width="9.33203125" style="3" customWidth="1"/>
    <col min="1539" max="1539" width="4.109375" style="3" customWidth="1"/>
    <col min="1540" max="1541" width="8.88671875" style="3" bestFit="1" customWidth="1"/>
    <col min="1542" max="1542" width="4.88671875" style="3" customWidth="1"/>
    <col min="1543" max="1543" width="5" style="3" customWidth="1"/>
    <col min="1544" max="1549" width="4.33203125" style="3" customWidth="1"/>
    <col min="1550" max="1550" width="8.88671875" style="3" bestFit="1" customWidth="1"/>
    <col min="1551" max="1558" width="4.33203125" style="3" customWidth="1"/>
    <col min="1559" max="1560" width="6.5546875" style="3" bestFit="1" customWidth="1"/>
    <col min="1561" max="1561" width="4.5546875" style="3" bestFit="1" customWidth="1"/>
    <col min="1562" max="1562" width="6.5546875" style="3" bestFit="1" customWidth="1"/>
    <col min="1563" max="1563" width="11.6640625" style="3" bestFit="1" customWidth="1"/>
    <col min="1564" max="1564" width="4.5546875" style="3" bestFit="1" customWidth="1"/>
    <col min="1565" max="1792" width="11" style="3"/>
    <col min="1793" max="1793" width="20.44140625" style="3" customWidth="1"/>
    <col min="1794" max="1794" width="9.33203125" style="3" customWidth="1"/>
    <col min="1795" max="1795" width="4.109375" style="3" customWidth="1"/>
    <col min="1796" max="1797" width="8.88671875" style="3" bestFit="1" customWidth="1"/>
    <col min="1798" max="1798" width="4.88671875" style="3" customWidth="1"/>
    <col min="1799" max="1799" width="5" style="3" customWidth="1"/>
    <col min="1800" max="1805" width="4.33203125" style="3" customWidth="1"/>
    <col min="1806" max="1806" width="8.88671875" style="3" bestFit="1" customWidth="1"/>
    <col min="1807" max="1814" width="4.33203125" style="3" customWidth="1"/>
    <col min="1815" max="1816" width="6.5546875" style="3" bestFit="1" customWidth="1"/>
    <col min="1817" max="1817" width="4.5546875" style="3" bestFit="1" customWidth="1"/>
    <col min="1818" max="1818" width="6.5546875" style="3" bestFit="1" customWidth="1"/>
    <col min="1819" max="1819" width="11.6640625" style="3" bestFit="1" customWidth="1"/>
    <col min="1820" max="1820" width="4.5546875" style="3" bestFit="1" customWidth="1"/>
    <col min="1821" max="2048" width="11" style="3"/>
    <col min="2049" max="2049" width="20.44140625" style="3" customWidth="1"/>
    <col min="2050" max="2050" width="9.33203125" style="3" customWidth="1"/>
    <col min="2051" max="2051" width="4.109375" style="3" customWidth="1"/>
    <col min="2052" max="2053" width="8.88671875" style="3" bestFit="1" customWidth="1"/>
    <col min="2054" max="2054" width="4.88671875" style="3" customWidth="1"/>
    <col min="2055" max="2055" width="5" style="3" customWidth="1"/>
    <col min="2056" max="2061" width="4.33203125" style="3" customWidth="1"/>
    <col min="2062" max="2062" width="8.88671875" style="3" bestFit="1" customWidth="1"/>
    <col min="2063" max="2070" width="4.33203125" style="3" customWidth="1"/>
    <col min="2071" max="2072" width="6.5546875" style="3" bestFit="1" customWidth="1"/>
    <col min="2073" max="2073" width="4.5546875" style="3" bestFit="1" customWidth="1"/>
    <col min="2074" max="2074" width="6.5546875" style="3" bestFit="1" customWidth="1"/>
    <col min="2075" max="2075" width="11.6640625" style="3" bestFit="1" customWidth="1"/>
    <col min="2076" max="2076" width="4.5546875" style="3" bestFit="1" customWidth="1"/>
    <col min="2077" max="2304" width="11" style="3"/>
    <col min="2305" max="2305" width="20.44140625" style="3" customWidth="1"/>
    <col min="2306" max="2306" width="9.33203125" style="3" customWidth="1"/>
    <col min="2307" max="2307" width="4.109375" style="3" customWidth="1"/>
    <col min="2308" max="2309" width="8.88671875" style="3" bestFit="1" customWidth="1"/>
    <col min="2310" max="2310" width="4.88671875" style="3" customWidth="1"/>
    <col min="2311" max="2311" width="5" style="3" customWidth="1"/>
    <col min="2312" max="2317" width="4.33203125" style="3" customWidth="1"/>
    <col min="2318" max="2318" width="8.88671875" style="3" bestFit="1" customWidth="1"/>
    <col min="2319" max="2326" width="4.33203125" style="3" customWidth="1"/>
    <col min="2327" max="2328" width="6.5546875" style="3" bestFit="1" customWidth="1"/>
    <col min="2329" max="2329" width="4.5546875" style="3" bestFit="1" customWidth="1"/>
    <col min="2330" max="2330" width="6.5546875" style="3" bestFit="1" customWidth="1"/>
    <col min="2331" max="2331" width="11.6640625" style="3" bestFit="1" customWidth="1"/>
    <col min="2332" max="2332" width="4.5546875" style="3" bestFit="1" customWidth="1"/>
    <col min="2333" max="2560" width="11" style="3"/>
    <col min="2561" max="2561" width="20.44140625" style="3" customWidth="1"/>
    <col min="2562" max="2562" width="9.33203125" style="3" customWidth="1"/>
    <col min="2563" max="2563" width="4.109375" style="3" customWidth="1"/>
    <col min="2564" max="2565" width="8.88671875" style="3" bestFit="1" customWidth="1"/>
    <col min="2566" max="2566" width="4.88671875" style="3" customWidth="1"/>
    <col min="2567" max="2567" width="5" style="3" customWidth="1"/>
    <col min="2568" max="2573" width="4.33203125" style="3" customWidth="1"/>
    <col min="2574" max="2574" width="8.88671875" style="3" bestFit="1" customWidth="1"/>
    <col min="2575" max="2582" width="4.33203125" style="3" customWidth="1"/>
    <col min="2583" max="2584" width="6.5546875" style="3" bestFit="1" customWidth="1"/>
    <col min="2585" max="2585" width="4.5546875" style="3" bestFit="1" customWidth="1"/>
    <col min="2586" max="2586" width="6.5546875" style="3" bestFit="1" customWidth="1"/>
    <col min="2587" max="2587" width="11.6640625" style="3" bestFit="1" customWidth="1"/>
    <col min="2588" max="2588" width="4.5546875" style="3" bestFit="1" customWidth="1"/>
    <col min="2589" max="2816" width="11" style="3"/>
    <col min="2817" max="2817" width="20.44140625" style="3" customWidth="1"/>
    <col min="2818" max="2818" width="9.33203125" style="3" customWidth="1"/>
    <col min="2819" max="2819" width="4.109375" style="3" customWidth="1"/>
    <col min="2820" max="2821" width="8.88671875" style="3" bestFit="1" customWidth="1"/>
    <col min="2822" max="2822" width="4.88671875" style="3" customWidth="1"/>
    <col min="2823" max="2823" width="5" style="3" customWidth="1"/>
    <col min="2824" max="2829" width="4.33203125" style="3" customWidth="1"/>
    <col min="2830" max="2830" width="8.88671875" style="3" bestFit="1" customWidth="1"/>
    <col min="2831" max="2838" width="4.33203125" style="3" customWidth="1"/>
    <col min="2839" max="2840" width="6.5546875" style="3" bestFit="1" customWidth="1"/>
    <col min="2841" max="2841" width="4.5546875" style="3" bestFit="1" customWidth="1"/>
    <col min="2842" max="2842" width="6.5546875" style="3" bestFit="1" customWidth="1"/>
    <col min="2843" max="2843" width="11.6640625" style="3" bestFit="1" customWidth="1"/>
    <col min="2844" max="2844" width="4.5546875" style="3" bestFit="1" customWidth="1"/>
    <col min="2845" max="3072" width="11" style="3"/>
    <col min="3073" max="3073" width="20.44140625" style="3" customWidth="1"/>
    <col min="3074" max="3074" width="9.33203125" style="3" customWidth="1"/>
    <col min="3075" max="3075" width="4.109375" style="3" customWidth="1"/>
    <col min="3076" max="3077" width="8.88671875" style="3" bestFit="1" customWidth="1"/>
    <col min="3078" max="3078" width="4.88671875" style="3" customWidth="1"/>
    <col min="3079" max="3079" width="5" style="3" customWidth="1"/>
    <col min="3080" max="3085" width="4.33203125" style="3" customWidth="1"/>
    <col min="3086" max="3086" width="8.88671875" style="3" bestFit="1" customWidth="1"/>
    <col min="3087" max="3094" width="4.33203125" style="3" customWidth="1"/>
    <col min="3095" max="3096" width="6.5546875" style="3" bestFit="1" customWidth="1"/>
    <col min="3097" max="3097" width="4.5546875" style="3" bestFit="1" customWidth="1"/>
    <col min="3098" max="3098" width="6.5546875" style="3" bestFit="1" customWidth="1"/>
    <col min="3099" max="3099" width="11.6640625" style="3" bestFit="1" customWidth="1"/>
    <col min="3100" max="3100" width="4.5546875" style="3" bestFit="1" customWidth="1"/>
    <col min="3101" max="3328" width="11" style="3"/>
    <col min="3329" max="3329" width="20.44140625" style="3" customWidth="1"/>
    <col min="3330" max="3330" width="9.33203125" style="3" customWidth="1"/>
    <col min="3331" max="3331" width="4.109375" style="3" customWidth="1"/>
    <col min="3332" max="3333" width="8.88671875" style="3" bestFit="1" customWidth="1"/>
    <col min="3334" max="3334" width="4.88671875" style="3" customWidth="1"/>
    <col min="3335" max="3335" width="5" style="3" customWidth="1"/>
    <col min="3336" max="3341" width="4.33203125" style="3" customWidth="1"/>
    <col min="3342" max="3342" width="8.88671875" style="3" bestFit="1" customWidth="1"/>
    <col min="3343" max="3350" width="4.33203125" style="3" customWidth="1"/>
    <col min="3351" max="3352" width="6.5546875" style="3" bestFit="1" customWidth="1"/>
    <col min="3353" max="3353" width="4.5546875" style="3" bestFit="1" customWidth="1"/>
    <col min="3354" max="3354" width="6.5546875" style="3" bestFit="1" customWidth="1"/>
    <col min="3355" max="3355" width="11.6640625" style="3" bestFit="1" customWidth="1"/>
    <col min="3356" max="3356" width="4.5546875" style="3" bestFit="1" customWidth="1"/>
    <col min="3357" max="3584" width="11" style="3"/>
    <col min="3585" max="3585" width="20.44140625" style="3" customWidth="1"/>
    <col min="3586" max="3586" width="9.33203125" style="3" customWidth="1"/>
    <col min="3587" max="3587" width="4.109375" style="3" customWidth="1"/>
    <col min="3588" max="3589" width="8.88671875" style="3" bestFit="1" customWidth="1"/>
    <col min="3590" max="3590" width="4.88671875" style="3" customWidth="1"/>
    <col min="3591" max="3591" width="5" style="3" customWidth="1"/>
    <col min="3592" max="3597" width="4.33203125" style="3" customWidth="1"/>
    <col min="3598" max="3598" width="8.88671875" style="3" bestFit="1" customWidth="1"/>
    <col min="3599" max="3606" width="4.33203125" style="3" customWidth="1"/>
    <col min="3607" max="3608" width="6.5546875" style="3" bestFit="1" customWidth="1"/>
    <col min="3609" max="3609" width="4.5546875" style="3" bestFit="1" customWidth="1"/>
    <col min="3610" max="3610" width="6.5546875" style="3" bestFit="1" customWidth="1"/>
    <col min="3611" max="3611" width="11.6640625" style="3" bestFit="1" customWidth="1"/>
    <col min="3612" max="3612" width="4.5546875" style="3" bestFit="1" customWidth="1"/>
    <col min="3613" max="3840" width="11" style="3"/>
    <col min="3841" max="3841" width="20.44140625" style="3" customWidth="1"/>
    <col min="3842" max="3842" width="9.33203125" style="3" customWidth="1"/>
    <col min="3843" max="3843" width="4.109375" style="3" customWidth="1"/>
    <col min="3844" max="3845" width="8.88671875" style="3" bestFit="1" customWidth="1"/>
    <col min="3846" max="3846" width="4.88671875" style="3" customWidth="1"/>
    <col min="3847" max="3847" width="5" style="3" customWidth="1"/>
    <col min="3848" max="3853" width="4.33203125" style="3" customWidth="1"/>
    <col min="3854" max="3854" width="8.88671875" style="3" bestFit="1" customWidth="1"/>
    <col min="3855" max="3862" width="4.33203125" style="3" customWidth="1"/>
    <col min="3863" max="3864" width="6.5546875" style="3" bestFit="1" customWidth="1"/>
    <col min="3865" max="3865" width="4.5546875" style="3" bestFit="1" customWidth="1"/>
    <col min="3866" max="3866" width="6.5546875" style="3" bestFit="1" customWidth="1"/>
    <col min="3867" max="3867" width="11.6640625" style="3" bestFit="1" customWidth="1"/>
    <col min="3868" max="3868" width="4.5546875" style="3" bestFit="1" customWidth="1"/>
    <col min="3869" max="4096" width="11" style="3"/>
    <col min="4097" max="4097" width="20.44140625" style="3" customWidth="1"/>
    <col min="4098" max="4098" width="9.33203125" style="3" customWidth="1"/>
    <col min="4099" max="4099" width="4.109375" style="3" customWidth="1"/>
    <col min="4100" max="4101" width="8.88671875" style="3" bestFit="1" customWidth="1"/>
    <col min="4102" max="4102" width="4.88671875" style="3" customWidth="1"/>
    <col min="4103" max="4103" width="5" style="3" customWidth="1"/>
    <col min="4104" max="4109" width="4.33203125" style="3" customWidth="1"/>
    <col min="4110" max="4110" width="8.88671875" style="3" bestFit="1" customWidth="1"/>
    <col min="4111" max="4118" width="4.33203125" style="3" customWidth="1"/>
    <col min="4119" max="4120" width="6.5546875" style="3" bestFit="1" customWidth="1"/>
    <col min="4121" max="4121" width="4.5546875" style="3" bestFit="1" customWidth="1"/>
    <col min="4122" max="4122" width="6.5546875" style="3" bestFit="1" customWidth="1"/>
    <col min="4123" max="4123" width="11.6640625" style="3" bestFit="1" customWidth="1"/>
    <col min="4124" max="4124" width="4.5546875" style="3" bestFit="1" customWidth="1"/>
    <col min="4125" max="4352" width="11" style="3"/>
    <col min="4353" max="4353" width="20.44140625" style="3" customWidth="1"/>
    <col min="4354" max="4354" width="9.33203125" style="3" customWidth="1"/>
    <col min="4355" max="4355" width="4.109375" style="3" customWidth="1"/>
    <col min="4356" max="4357" width="8.88671875" style="3" bestFit="1" customWidth="1"/>
    <col min="4358" max="4358" width="4.88671875" style="3" customWidth="1"/>
    <col min="4359" max="4359" width="5" style="3" customWidth="1"/>
    <col min="4360" max="4365" width="4.33203125" style="3" customWidth="1"/>
    <col min="4366" max="4366" width="8.88671875" style="3" bestFit="1" customWidth="1"/>
    <col min="4367" max="4374" width="4.33203125" style="3" customWidth="1"/>
    <col min="4375" max="4376" width="6.5546875" style="3" bestFit="1" customWidth="1"/>
    <col min="4377" max="4377" width="4.5546875" style="3" bestFit="1" customWidth="1"/>
    <col min="4378" max="4378" width="6.5546875" style="3" bestFit="1" customWidth="1"/>
    <col min="4379" max="4379" width="11.6640625" style="3" bestFit="1" customWidth="1"/>
    <col min="4380" max="4380" width="4.5546875" style="3" bestFit="1" customWidth="1"/>
    <col min="4381" max="4608" width="11" style="3"/>
    <col min="4609" max="4609" width="20.44140625" style="3" customWidth="1"/>
    <col min="4610" max="4610" width="9.33203125" style="3" customWidth="1"/>
    <col min="4611" max="4611" width="4.109375" style="3" customWidth="1"/>
    <col min="4612" max="4613" width="8.88671875" style="3" bestFit="1" customWidth="1"/>
    <col min="4614" max="4614" width="4.88671875" style="3" customWidth="1"/>
    <col min="4615" max="4615" width="5" style="3" customWidth="1"/>
    <col min="4616" max="4621" width="4.33203125" style="3" customWidth="1"/>
    <col min="4622" max="4622" width="8.88671875" style="3" bestFit="1" customWidth="1"/>
    <col min="4623" max="4630" width="4.33203125" style="3" customWidth="1"/>
    <col min="4631" max="4632" width="6.5546875" style="3" bestFit="1" customWidth="1"/>
    <col min="4633" max="4633" width="4.5546875" style="3" bestFit="1" customWidth="1"/>
    <col min="4634" max="4634" width="6.5546875" style="3" bestFit="1" customWidth="1"/>
    <col min="4635" max="4635" width="11.6640625" style="3" bestFit="1" customWidth="1"/>
    <col min="4636" max="4636" width="4.5546875" style="3" bestFit="1" customWidth="1"/>
    <col min="4637" max="4864" width="11" style="3"/>
    <col min="4865" max="4865" width="20.44140625" style="3" customWidth="1"/>
    <col min="4866" max="4866" width="9.33203125" style="3" customWidth="1"/>
    <col min="4867" max="4867" width="4.109375" style="3" customWidth="1"/>
    <col min="4868" max="4869" width="8.88671875" style="3" bestFit="1" customWidth="1"/>
    <col min="4870" max="4870" width="4.88671875" style="3" customWidth="1"/>
    <col min="4871" max="4871" width="5" style="3" customWidth="1"/>
    <col min="4872" max="4877" width="4.33203125" style="3" customWidth="1"/>
    <col min="4878" max="4878" width="8.88671875" style="3" bestFit="1" customWidth="1"/>
    <col min="4879" max="4886" width="4.33203125" style="3" customWidth="1"/>
    <col min="4887" max="4888" width="6.5546875" style="3" bestFit="1" customWidth="1"/>
    <col min="4889" max="4889" width="4.5546875" style="3" bestFit="1" customWidth="1"/>
    <col min="4890" max="4890" width="6.5546875" style="3" bestFit="1" customWidth="1"/>
    <col min="4891" max="4891" width="11.6640625" style="3" bestFit="1" customWidth="1"/>
    <col min="4892" max="4892" width="4.5546875" style="3" bestFit="1" customWidth="1"/>
    <col min="4893" max="5120" width="11" style="3"/>
    <col min="5121" max="5121" width="20.44140625" style="3" customWidth="1"/>
    <col min="5122" max="5122" width="9.33203125" style="3" customWidth="1"/>
    <col min="5123" max="5123" width="4.109375" style="3" customWidth="1"/>
    <col min="5124" max="5125" width="8.88671875" style="3" bestFit="1" customWidth="1"/>
    <col min="5126" max="5126" width="4.88671875" style="3" customWidth="1"/>
    <col min="5127" max="5127" width="5" style="3" customWidth="1"/>
    <col min="5128" max="5133" width="4.33203125" style="3" customWidth="1"/>
    <col min="5134" max="5134" width="8.88671875" style="3" bestFit="1" customWidth="1"/>
    <col min="5135" max="5142" width="4.33203125" style="3" customWidth="1"/>
    <col min="5143" max="5144" width="6.5546875" style="3" bestFit="1" customWidth="1"/>
    <col min="5145" max="5145" width="4.5546875" style="3" bestFit="1" customWidth="1"/>
    <col min="5146" max="5146" width="6.5546875" style="3" bestFit="1" customWidth="1"/>
    <col min="5147" max="5147" width="11.6640625" style="3" bestFit="1" customWidth="1"/>
    <col min="5148" max="5148" width="4.5546875" style="3" bestFit="1" customWidth="1"/>
    <col min="5149" max="5376" width="11" style="3"/>
    <col min="5377" max="5377" width="20.44140625" style="3" customWidth="1"/>
    <col min="5378" max="5378" width="9.33203125" style="3" customWidth="1"/>
    <col min="5379" max="5379" width="4.109375" style="3" customWidth="1"/>
    <col min="5380" max="5381" width="8.88671875" style="3" bestFit="1" customWidth="1"/>
    <col min="5382" max="5382" width="4.88671875" style="3" customWidth="1"/>
    <col min="5383" max="5383" width="5" style="3" customWidth="1"/>
    <col min="5384" max="5389" width="4.33203125" style="3" customWidth="1"/>
    <col min="5390" max="5390" width="8.88671875" style="3" bestFit="1" customWidth="1"/>
    <col min="5391" max="5398" width="4.33203125" style="3" customWidth="1"/>
    <col min="5399" max="5400" width="6.5546875" style="3" bestFit="1" customWidth="1"/>
    <col min="5401" max="5401" width="4.5546875" style="3" bestFit="1" customWidth="1"/>
    <col min="5402" max="5402" width="6.5546875" style="3" bestFit="1" customWidth="1"/>
    <col min="5403" max="5403" width="11.6640625" style="3" bestFit="1" customWidth="1"/>
    <col min="5404" max="5404" width="4.5546875" style="3" bestFit="1" customWidth="1"/>
    <col min="5405" max="5632" width="11" style="3"/>
    <col min="5633" max="5633" width="20.44140625" style="3" customWidth="1"/>
    <col min="5634" max="5634" width="9.33203125" style="3" customWidth="1"/>
    <col min="5635" max="5635" width="4.109375" style="3" customWidth="1"/>
    <col min="5636" max="5637" width="8.88671875" style="3" bestFit="1" customWidth="1"/>
    <col min="5638" max="5638" width="4.88671875" style="3" customWidth="1"/>
    <col min="5639" max="5639" width="5" style="3" customWidth="1"/>
    <col min="5640" max="5645" width="4.33203125" style="3" customWidth="1"/>
    <col min="5646" max="5646" width="8.88671875" style="3" bestFit="1" customWidth="1"/>
    <col min="5647" max="5654" width="4.33203125" style="3" customWidth="1"/>
    <col min="5655" max="5656" width="6.5546875" style="3" bestFit="1" customWidth="1"/>
    <col min="5657" max="5657" width="4.5546875" style="3" bestFit="1" customWidth="1"/>
    <col min="5658" max="5658" width="6.5546875" style="3" bestFit="1" customWidth="1"/>
    <col min="5659" max="5659" width="11.6640625" style="3" bestFit="1" customWidth="1"/>
    <col min="5660" max="5660" width="4.5546875" style="3" bestFit="1" customWidth="1"/>
    <col min="5661" max="5888" width="11" style="3"/>
    <col min="5889" max="5889" width="20.44140625" style="3" customWidth="1"/>
    <col min="5890" max="5890" width="9.33203125" style="3" customWidth="1"/>
    <col min="5891" max="5891" width="4.109375" style="3" customWidth="1"/>
    <col min="5892" max="5893" width="8.88671875" style="3" bestFit="1" customWidth="1"/>
    <col min="5894" max="5894" width="4.88671875" style="3" customWidth="1"/>
    <col min="5895" max="5895" width="5" style="3" customWidth="1"/>
    <col min="5896" max="5901" width="4.33203125" style="3" customWidth="1"/>
    <col min="5902" max="5902" width="8.88671875" style="3" bestFit="1" customWidth="1"/>
    <col min="5903" max="5910" width="4.33203125" style="3" customWidth="1"/>
    <col min="5911" max="5912" width="6.5546875" style="3" bestFit="1" customWidth="1"/>
    <col min="5913" max="5913" width="4.5546875" style="3" bestFit="1" customWidth="1"/>
    <col min="5914" max="5914" width="6.5546875" style="3" bestFit="1" customWidth="1"/>
    <col min="5915" max="5915" width="11.6640625" style="3" bestFit="1" customWidth="1"/>
    <col min="5916" max="5916" width="4.5546875" style="3" bestFit="1" customWidth="1"/>
    <col min="5917" max="6144" width="11" style="3"/>
    <col min="6145" max="6145" width="20.44140625" style="3" customWidth="1"/>
    <col min="6146" max="6146" width="9.33203125" style="3" customWidth="1"/>
    <col min="6147" max="6147" width="4.109375" style="3" customWidth="1"/>
    <col min="6148" max="6149" width="8.88671875" style="3" bestFit="1" customWidth="1"/>
    <col min="6150" max="6150" width="4.88671875" style="3" customWidth="1"/>
    <col min="6151" max="6151" width="5" style="3" customWidth="1"/>
    <col min="6152" max="6157" width="4.33203125" style="3" customWidth="1"/>
    <col min="6158" max="6158" width="8.88671875" style="3" bestFit="1" customWidth="1"/>
    <col min="6159" max="6166" width="4.33203125" style="3" customWidth="1"/>
    <col min="6167" max="6168" width="6.5546875" style="3" bestFit="1" customWidth="1"/>
    <col min="6169" max="6169" width="4.5546875" style="3" bestFit="1" customWidth="1"/>
    <col min="6170" max="6170" width="6.5546875" style="3" bestFit="1" customWidth="1"/>
    <col min="6171" max="6171" width="11.6640625" style="3" bestFit="1" customWidth="1"/>
    <col min="6172" max="6172" width="4.5546875" style="3" bestFit="1" customWidth="1"/>
    <col min="6173" max="6400" width="11" style="3"/>
    <col min="6401" max="6401" width="20.44140625" style="3" customWidth="1"/>
    <col min="6402" max="6402" width="9.33203125" style="3" customWidth="1"/>
    <col min="6403" max="6403" width="4.109375" style="3" customWidth="1"/>
    <col min="6404" max="6405" width="8.88671875" style="3" bestFit="1" customWidth="1"/>
    <col min="6406" max="6406" width="4.88671875" style="3" customWidth="1"/>
    <col min="6407" max="6407" width="5" style="3" customWidth="1"/>
    <col min="6408" max="6413" width="4.33203125" style="3" customWidth="1"/>
    <col min="6414" max="6414" width="8.88671875" style="3" bestFit="1" customWidth="1"/>
    <col min="6415" max="6422" width="4.33203125" style="3" customWidth="1"/>
    <col min="6423" max="6424" width="6.5546875" style="3" bestFit="1" customWidth="1"/>
    <col min="6425" max="6425" width="4.5546875" style="3" bestFit="1" customWidth="1"/>
    <col min="6426" max="6426" width="6.5546875" style="3" bestFit="1" customWidth="1"/>
    <col min="6427" max="6427" width="11.6640625" style="3" bestFit="1" customWidth="1"/>
    <col min="6428" max="6428" width="4.5546875" style="3" bestFit="1" customWidth="1"/>
    <col min="6429" max="6656" width="11" style="3"/>
    <col min="6657" max="6657" width="20.44140625" style="3" customWidth="1"/>
    <col min="6658" max="6658" width="9.33203125" style="3" customWidth="1"/>
    <col min="6659" max="6659" width="4.109375" style="3" customWidth="1"/>
    <col min="6660" max="6661" width="8.88671875" style="3" bestFit="1" customWidth="1"/>
    <col min="6662" max="6662" width="4.88671875" style="3" customWidth="1"/>
    <col min="6663" max="6663" width="5" style="3" customWidth="1"/>
    <col min="6664" max="6669" width="4.33203125" style="3" customWidth="1"/>
    <col min="6670" max="6670" width="8.88671875" style="3" bestFit="1" customWidth="1"/>
    <col min="6671" max="6678" width="4.33203125" style="3" customWidth="1"/>
    <col min="6679" max="6680" width="6.5546875" style="3" bestFit="1" customWidth="1"/>
    <col min="6681" max="6681" width="4.5546875" style="3" bestFit="1" customWidth="1"/>
    <col min="6682" max="6682" width="6.5546875" style="3" bestFit="1" customWidth="1"/>
    <col min="6683" max="6683" width="11.6640625" style="3" bestFit="1" customWidth="1"/>
    <col min="6684" max="6684" width="4.5546875" style="3" bestFit="1" customWidth="1"/>
    <col min="6685" max="6912" width="11" style="3"/>
    <col min="6913" max="6913" width="20.44140625" style="3" customWidth="1"/>
    <col min="6914" max="6914" width="9.33203125" style="3" customWidth="1"/>
    <col min="6915" max="6915" width="4.109375" style="3" customWidth="1"/>
    <col min="6916" max="6917" width="8.88671875" style="3" bestFit="1" customWidth="1"/>
    <col min="6918" max="6918" width="4.88671875" style="3" customWidth="1"/>
    <col min="6919" max="6919" width="5" style="3" customWidth="1"/>
    <col min="6920" max="6925" width="4.33203125" style="3" customWidth="1"/>
    <col min="6926" max="6926" width="8.88671875" style="3" bestFit="1" customWidth="1"/>
    <col min="6927" max="6934" width="4.33203125" style="3" customWidth="1"/>
    <col min="6935" max="6936" width="6.5546875" style="3" bestFit="1" customWidth="1"/>
    <col min="6937" max="6937" width="4.5546875" style="3" bestFit="1" customWidth="1"/>
    <col min="6938" max="6938" width="6.5546875" style="3" bestFit="1" customWidth="1"/>
    <col min="6939" max="6939" width="11.6640625" style="3" bestFit="1" customWidth="1"/>
    <col min="6940" max="6940" width="4.5546875" style="3" bestFit="1" customWidth="1"/>
    <col min="6941" max="7168" width="11" style="3"/>
    <col min="7169" max="7169" width="20.44140625" style="3" customWidth="1"/>
    <col min="7170" max="7170" width="9.33203125" style="3" customWidth="1"/>
    <col min="7171" max="7171" width="4.109375" style="3" customWidth="1"/>
    <col min="7172" max="7173" width="8.88671875" style="3" bestFit="1" customWidth="1"/>
    <col min="7174" max="7174" width="4.88671875" style="3" customWidth="1"/>
    <col min="7175" max="7175" width="5" style="3" customWidth="1"/>
    <col min="7176" max="7181" width="4.33203125" style="3" customWidth="1"/>
    <col min="7182" max="7182" width="8.88671875" style="3" bestFit="1" customWidth="1"/>
    <col min="7183" max="7190" width="4.33203125" style="3" customWidth="1"/>
    <col min="7191" max="7192" width="6.5546875" style="3" bestFit="1" customWidth="1"/>
    <col min="7193" max="7193" width="4.5546875" style="3" bestFit="1" customWidth="1"/>
    <col min="7194" max="7194" width="6.5546875" style="3" bestFit="1" customWidth="1"/>
    <col min="7195" max="7195" width="11.6640625" style="3" bestFit="1" customWidth="1"/>
    <col min="7196" max="7196" width="4.5546875" style="3" bestFit="1" customWidth="1"/>
    <col min="7197" max="7424" width="11" style="3"/>
    <col min="7425" max="7425" width="20.44140625" style="3" customWidth="1"/>
    <col min="7426" max="7426" width="9.33203125" style="3" customWidth="1"/>
    <col min="7427" max="7427" width="4.109375" style="3" customWidth="1"/>
    <col min="7428" max="7429" width="8.88671875" style="3" bestFit="1" customWidth="1"/>
    <col min="7430" max="7430" width="4.88671875" style="3" customWidth="1"/>
    <col min="7431" max="7431" width="5" style="3" customWidth="1"/>
    <col min="7432" max="7437" width="4.33203125" style="3" customWidth="1"/>
    <col min="7438" max="7438" width="8.88671875" style="3" bestFit="1" customWidth="1"/>
    <col min="7439" max="7446" width="4.33203125" style="3" customWidth="1"/>
    <col min="7447" max="7448" width="6.5546875" style="3" bestFit="1" customWidth="1"/>
    <col min="7449" max="7449" width="4.5546875" style="3" bestFit="1" customWidth="1"/>
    <col min="7450" max="7450" width="6.5546875" style="3" bestFit="1" customWidth="1"/>
    <col min="7451" max="7451" width="11.6640625" style="3" bestFit="1" customWidth="1"/>
    <col min="7452" max="7452" width="4.5546875" style="3" bestFit="1" customWidth="1"/>
    <col min="7453" max="7680" width="11" style="3"/>
    <col min="7681" max="7681" width="20.44140625" style="3" customWidth="1"/>
    <col min="7682" max="7682" width="9.33203125" style="3" customWidth="1"/>
    <col min="7683" max="7683" width="4.109375" style="3" customWidth="1"/>
    <col min="7684" max="7685" width="8.88671875" style="3" bestFit="1" customWidth="1"/>
    <col min="7686" max="7686" width="4.88671875" style="3" customWidth="1"/>
    <col min="7687" max="7687" width="5" style="3" customWidth="1"/>
    <col min="7688" max="7693" width="4.33203125" style="3" customWidth="1"/>
    <col min="7694" max="7694" width="8.88671875" style="3" bestFit="1" customWidth="1"/>
    <col min="7695" max="7702" width="4.33203125" style="3" customWidth="1"/>
    <col min="7703" max="7704" width="6.5546875" style="3" bestFit="1" customWidth="1"/>
    <col min="7705" max="7705" width="4.5546875" style="3" bestFit="1" customWidth="1"/>
    <col min="7706" max="7706" width="6.5546875" style="3" bestFit="1" customWidth="1"/>
    <col min="7707" max="7707" width="11.6640625" style="3" bestFit="1" customWidth="1"/>
    <col min="7708" max="7708" width="4.5546875" style="3" bestFit="1" customWidth="1"/>
    <col min="7709" max="7936" width="11" style="3"/>
    <col min="7937" max="7937" width="20.44140625" style="3" customWidth="1"/>
    <col min="7938" max="7938" width="9.33203125" style="3" customWidth="1"/>
    <col min="7939" max="7939" width="4.109375" style="3" customWidth="1"/>
    <col min="7940" max="7941" width="8.88671875" style="3" bestFit="1" customWidth="1"/>
    <col min="7942" max="7942" width="4.88671875" style="3" customWidth="1"/>
    <col min="7943" max="7943" width="5" style="3" customWidth="1"/>
    <col min="7944" max="7949" width="4.33203125" style="3" customWidth="1"/>
    <col min="7950" max="7950" width="8.88671875" style="3" bestFit="1" customWidth="1"/>
    <col min="7951" max="7958" width="4.33203125" style="3" customWidth="1"/>
    <col min="7959" max="7960" width="6.5546875" style="3" bestFit="1" customWidth="1"/>
    <col min="7961" max="7961" width="4.5546875" style="3" bestFit="1" customWidth="1"/>
    <col min="7962" max="7962" width="6.5546875" style="3" bestFit="1" customWidth="1"/>
    <col min="7963" max="7963" width="11.6640625" style="3" bestFit="1" customWidth="1"/>
    <col min="7964" max="7964" width="4.5546875" style="3" bestFit="1" customWidth="1"/>
    <col min="7965" max="8192" width="11" style="3"/>
    <col min="8193" max="8193" width="20.44140625" style="3" customWidth="1"/>
    <col min="8194" max="8194" width="9.33203125" style="3" customWidth="1"/>
    <col min="8195" max="8195" width="4.109375" style="3" customWidth="1"/>
    <col min="8196" max="8197" width="8.88671875" style="3" bestFit="1" customWidth="1"/>
    <col min="8198" max="8198" width="4.88671875" style="3" customWidth="1"/>
    <col min="8199" max="8199" width="5" style="3" customWidth="1"/>
    <col min="8200" max="8205" width="4.33203125" style="3" customWidth="1"/>
    <col min="8206" max="8206" width="8.88671875" style="3" bestFit="1" customWidth="1"/>
    <col min="8207" max="8214" width="4.33203125" style="3" customWidth="1"/>
    <col min="8215" max="8216" width="6.5546875" style="3" bestFit="1" customWidth="1"/>
    <col min="8217" max="8217" width="4.5546875" style="3" bestFit="1" customWidth="1"/>
    <col min="8218" max="8218" width="6.5546875" style="3" bestFit="1" customWidth="1"/>
    <col min="8219" max="8219" width="11.6640625" style="3" bestFit="1" customWidth="1"/>
    <col min="8220" max="8220" width="4.5546875" style="3" bestFit="1" customWidth="1"/>
    <col min="8221" max="8448" width="11" style="3"/>
    <col min="8449" max="8449" width="20.44140625" style="3" customWidth="1"/>
    <col min="8450" max="8450" width="9.33203125" style="3" customWidth="1"/>
    <col min="8451" max="8451" width="4.109375" style="3" customWidth="1"/>
    <col min="8452" max="8453" width="8.88671875" style="3" bestFit="1" customWidth="1"/>
    <col min="8454" max="8454" width="4.88671875" style="3" customWidth="1"/>
    <col min="8455" max="8455" width="5" style="3" customWidth="1"/>
    <col min="8456" max="8461" width="4.33203125" style="3" customWidth="1"/>
    <col min="8462" max="8462" width="8.88671875" style="3" bestFit="1" customWidth="1"/>
    <col min="8463" max="8470" width="4.33203125" style="3" customWidth="1"/>
    <col min="8471" max="8472" width="6.5546875" style="3" bestFit="1" customWidth="1"/>
    <col min="8473" max="8473" width="4.5546875" style="3" bestFit="1" customWidth="1"/>
    <col min="8474" max="8474" width="6.5546875" style="3" bestFit="1" customWidth="1"/>
    <col min="8475" max="8475" width="11.6640625" style="3" bestFit="1" customWidth="1"/>
    <col min="8476" max="8476" width="4.5546875" style="3" bestFit="1" customWidth="1"/>
    <col min="8477" max="8704" width="11" style="3"/>
    <col min="8705" max="8705" width="20.44140625" style="3" customWidth="1"/>
    <col min="8706" max="8706" width="9.33203125" style="3" customWidth="1"/>
    <col min="8707" max="8707" width="4.109375" style="3" customWidth="1"/>
    <col min="8708" max="8709" width="8.88671875" style="3" bestFit="1" customWidth="1"/>
    <col min="8710" max="8710" width="4.88671875" style="3" customWidth="1"/>
    <col min="8711" max="8711" width="5" style="3" customWidth="1"/>
    <col min="8712" max="8717" width="4.33203125" style="3" customWidth="1"/>
    <col min="8718" max="8718" width="8.88671875" style="3" bestFit="1" customWidth="1"/>
    <col min="8719" max="8726" width="4.33203125" style="3" customWidth="1"/>
    <col min="8727" max="8728" width="6.5546875" style="3" bestFit="1" customWidth="1"/>
    <col min="8729" max="8729" width="4.5546875" style="3" bestFit="1" customWidth="1"/>
    <col min="8730" max="8730" width="6.5546875" style="3" bestFit="1" customWidth="1"/>
    <col min="8731" max="8731" width="11.6640625" style="3" bestFit="1" customWidth="1"/>
    <col min="8732" max="8732" width="4.5546875" style="3" bestFit="1" customWidth="1"/>
    <col min="8733" max="8960" width="11" style="3"/>
    <col min="8961" max="8961" width="20.44140625" style="3" customWidth="1"/>
    <col min="8962" max="8962" width="9.33203125" style="3" customWidth="1"/>
    <col min="8963" max="8963" width="4.109375" style="3" customWidth="1"/>
    <col min="8964" max="8965" width="8.88671875" style="3" bestFit="1" customWidth="1"/>
    <col min="8966" max="8966" width="4.88671875" style="3" customWidth="1"/>
    <col min="8967" max="8967" width="5" style="3" customWidth="1"/>
    <col min="8968" max="8973" width="4.33203125" style="3" customWidth="1"/>
    <col min="8974" max="8974" width="8.88671875" style="3" bestFit="1" customWidth="1"/>
    <col min="8975" max="8982" width="4.33203125" style="3" customWidth="1"/>
    <col min="8983" max="8984" width="6.5546875" style="3" bestFit="1" customWidth="1"/>
    <col min="8985" max="8985" width="4.5546875" style="3" bestFit="1" customWidth="1"/>
    <col min="8986" max="8986" width="6.5546875" style="3" bestFit="1" customWidth="1"/>
    <col min="8987" max="8987" width="11.6640625" style="3" bestFit="1" customWidth="1"/>
    <col min="8988" max="8988" width="4.5546875" style="3" bestFit="1" customWidth="1"/>
    <col min="8989" max="9216" width="11" style="3"/>
    <col min="9217" max="9217" width="20.44140625" style="3" customWidth="1"/>
    <col min="9218" max="9218" width="9.33203125" style="3" customWidth="1"/>
    <col min="9219" max="9219" width="4.109375" style="3" customWidth="1"/>
    <col min="9220" max="9221" width="8.88671875" style="3" bestFit="1" customWidth="1"/>
    <col min="9222" max="9222" width="4.88671875" style="3" customWidth="1"/>
    <col min="9223" max="9223" width="5" style="3" customWidth="1"/>
    <col min="9224" max="9229" width="4.33203125" style="3" customWidth="1"/>
    <col min="9230" max="9230" width="8.88671875" style="3" bestFit="1" customWidth="1"/>
    <col min="9231" max="9238" width="4.33203125" style="3" customWidth="1"/>
    <col min="9239" max="9240" width="6.5546875" style="3" bestFit="1" customWidth="1"/>
    <col min="9241" max="9241" width="4.5546875" style="3" bestFit="1" customWidth="1"/>
    <col min="9242" max="9242" width="6.5546875" style="3" bestFit="1" customWidth="1"/>
    <col min="9243" max="9243" width="11.6640625" style="3" bestFit="1" customWidth="1"/>
    <col min="9244" max="9244" width="4.5546875" style="3" bestFit="1" customWidth="1"/>
    <col min="9245" max="9472" width="11" style="3"/>
    <col min="9473" max="9473" width="20.44140625" style="3" customWidth="1"/>
    <col min="9474" max="9474" width="9.33203125" style="3" customWidth="1"/>
    <col min="9475" max="9475" width="4.109375" style="3" customWidth="1"/>
    <col min="9476" max="9477" width="8.88671875" style="3" bestFit="1" customWidth="1"/>
    <col min="9478" max="9478" width="4.88671875" style="3" customWidth="1"/>
    <col min="9479" max="9479" width="5" style="3" customWidth="1"/>
    <col min="9480" max="9485" width="4.33203125" style="3" customWidth="1"/>
    <col min="9486" max="9486" width="8.88671875" style="3" bestFit="1" customWidth="1"/>
    <col min="9487" max="9494" width="4.33203125" style="3" customWidth="1"/>
    <col min="9495" max="9496" width="6.5546875" style="3" bestFit="1" customWidth="1"/>
    <col min="9497" max="9497" width="4.5546875" style="3" bestFit="1" customWidth="1"/>
    <col min="9498" max="9498" width="6.5546875" style="3" bestFit="1" customWidth="1"/>
    <col min="9499" max="9499" width="11.6640625" style="3" bestFit="1" customWidth="1"/>
    <col min="9500" max="9500" width="4.5546875" style="3" bestFit="1" customWidth="1"/>
    <col min="9501" max="9728" width="11" style="3"/>
    <col min="9729" max="9729" width="20.44140625" style="3" customWidth="1"/>
    <col min="9730" max="9730" width="9.33203125" style="3" customWidth="1"/>
    <col min="9731" max="9731" width="4.109375" style="3" customWidth="1"/>
    <col min="9732" max="9733" width="8.88671875" style="3" bestFit="1" customWidth="1"/>
    <col min="9734" max="9734" width="4.88671875" style="3" customWidth="1"/>
    <col min="9735" max="9735" width="5" style="3" customWidth="1"/>
    <col min="9736" max="9741" width="4.33203125" style="3" customWidth="1"/>
    <col min="9742" max="9742" width="8.88671875" style="3" bestFit="1" customWidth="1"/>
    <col min="9743" max="9750" width="4.33203125" style="3" customWidth="1"/>
    <col min="9751" max="9752" width="6.5546875" style="3" bestFit="1" customWidth="1"/>
    <col min="9753" max="9753" width="4.5546875" style="3" bestFit="1" customWidth="1"/>
    <col min="9754" max="9754" width="6.5546875" style="3" bestFit="1" customWidth="1"/>
    <col min="9755" max="9755" width="11.6640625" style="3" bestFit="1" customWidth="1"/>
    <col min="9756" max="9756" width="4.5546875" style="3" bestFit="1" customWidth="1"/>
    <col min="9757" max="9984" width="11" style="3"/>
    <col min="9985" max="9985" width="20.44140625" style="3" customWidth="1"/>
    <col min="9986" max="9986" width="9.33203125" style="3" customWidth="1"/>
    <col min="9987" max="9987" width="4.109375" style="3" customWidth="1"/>
    <col min="9988" max="9989" width="8.88671875" style="3" bestFit="1" customWidth="1"/>
    <col min="9990" max="9990" width="4.88671875" style="3" customWidth="1"/>
    <col min="9991" max="9991" width="5" style="3" customWidth="1"/>
    <col min="9992" max="9997" width="4.33203125" style="3" customWidth="1"/>
    <col min="9998" max="9998" width="8.88671875" style="3" bestFit="1" customWidth="1"/>
    <col min="9999" max="10006" width="4.33203125" style="3" customWidth="1"/>
    <col min="10007" max="10008" width="6.5546875" style="3" bestFit="1" customWidth="1"/>
    <col min="10009" max="10009" width="4.5546875" style="3" bestFit="1" customWidth="1"/>
    <col min="10010" max="10010" width="6.5546875" style="3" bestFit="1" customWidth="1"/>
    <col min="10011" max="10011" width="11.6640625" style="3" bestFit="1" customWidth="1"/>
    <col min="10012" max="10012" width="4.5546875" style="3" bestFit="1" customWidth="1"/>
    <col min="10013" max="10240" width="11" style="3"/>
    <col min="10241" max="10241" width="20.44140625" style="3" customWidth="1"/>
    <col min="10242" max="10242" width="9.33203125" style="3" customWidth="1"/>
    <col min="10243" max="10243" width="4.109375" style="3" customWidth="1"/>
    <col min="10244" max="10245" width="8.88671875" style="3" bestFit="1" customWidth="1"/>
    <col min="10246" max="10246" width="4.88671875" style="3" customWidth="1"/>
    <col min="10247" max="10247" width="5" style="3" customWidth="1"/>
    <col min="10248" max="10253" width="4.33203125" style="3" customWidth="1"/>
    <col min="10254" max="10254" width="8.88671875" style="3" bestFit="1" customWidth="1"/>
    <col min="10255" max="10262" width="4.33203125" style="3" customWidth="1"/>
    <col min="10263" max="10264" width="6.5546875" style="3" bestFit="1" customWidth="1"/>
    <col min="10265" max="10265" width="4.5546875" style="3" bestFit="1" customWidth="1"/>
    <col min="10266" max="10266" width="6.5546875" style="3" bestFit="1" customWidth="1"/>
    <col min="10267" max="10267" width="11.6640625" style="3" bestFit="1" customWidth="1"/>
    <col min="10268" max="10268" width="4.5546875" style="3" bestFit="1" customWidth="1"/>
    <col min="10269" max="10496" width="11" style="3"/>
    <col min="10497" max="10497" width="20.44140625" style="3" customWidth="1"/>
    <col min="10498" max="10498" width="9.33203125" style="3" customWidth="1"/>
    <col min="10499" max="10499" width="4.109375" style="3" customWidth="1"/>
    <col min="10500" max="10501" width="8.88671875" style="3" bestFit="1" customWidth="1"/>
    <col min="10502" max="10502" width="4.88671875" style="3" customWidth="1"/>
    <col min="10503" max="10503" width="5" style="3" customWidth="1"/>
    <col min="10504" max="10509" width="4.33203125" style="3" customWidth="1"/>
    <col min="10510" max="10510" width="8.88671875" style="3" bestFit="1" customWidth="1"/>
    <col min="10511" max="10518" width="4.33203125" style="3" customWidth="1"/>
    <col min="10519" max="10520" width="6.5546875" style="3" bestFit="1" customWidth="1"/>
    <col min="10521" max="10521" width="4.5546875" style="3" bestFit="1" customWidth="1"/>
    <col min="10522" max="10522" width="6.5546875" style="3" bestFit="1" customWidth="1"/>
    <col min="10523" max="10523" width="11.6640625" style="3" bestFit="1" customWidth="1"/>
    <col min="10524" max="10524" width="4.5546875" style="3" bestFit="1" customWidth="1"/>
    <col min="10525" max="10752" width="11" style="3"/>
    <col min="10753" max="10753" width="20.44140625" style="3" customWidth="1"/>
    <col min="10754" max="10754" width="9.33203125" style="3" customWidth="1"/>
    <col min="10755" max="10755" width="4.109375" style="3" customWidth="1"/>
    <col min="10756" max="10757" width="8.88671875" style="3" bestFit="1" customWidth="1"/>
    <col min="10758" max="10758" width="4.88671875" style="3" customWidth="1"/>
    <col min="10759" max="10759" width="5" style="3" customWidth="1"/>
    <col min="10760" max="10765" width="4.33203125" style="3" customWidth="1"/>
    <col min="10766" max="10766" width="8.88671875" style="3" bestFit="1" customWidth="1"/>
    <col min="10767" max="10774" width="4.33203125" style="3" customWidth="1"/>
    <col min="10775" max="10776" width="6.5546875" style="3" bestFit="1" customWidth="1"/>
    <col min="10777" max="10777" width="4.5546875" style="3" bestFit="1" customWidth="1"/>
    <col min="10778" max="10778" width="6.5546875" style="3" bestFit="1" customWidth="1"/>
    <col min="10779" max="10779" width="11.6640625" style="3" bestFit="1" customWidth="1"/>
    <col min="10780" max="10780" width="4.5546875" style="3" bestFit="1" customWidth="1"/>
    <col min="10781" max="11008" width="11" style="3"/>
    <col min="11009" max="11009" width="20.44140625" style="3" customWidth="1"/>
    <col min="11010" max="11010" width="9.33203125" style="3" customWidth="1"/>
    <col min="11011" max="11011" width="4.109375" style="3" customWidth="1"/>
    <col min="11012" max="11013" width="8.88671875" style="3" bestFit="1" customWidth="1"/>
    <col min="11014" max="11014" width="4.88671875" style="3" customWidth="1"/>
    <col min="11015" max="11015" width="5" style="3" customWidth="1"/>
    <col min="11016" max="11021" width="4.33203125" style="3" customWidth="1"/>
    <col min="11022" max="11022" width="8.88671875" style="3" bestFit="1" customWidth="1"/>
    <col min="11023" max="11030" width="4.33203125" style="3" customWidth="1"/>
    <col min="11031" max="11032" width="6.5546875" style="3" bestFit="1" customWidth="1"/>
    <col min="11033" max="11033" width="4.5546875" style="3" bestFit="1" customWidth="1"/>
    <col min="11034" max="11034" width="6.5546875" style="3" bestFit="1" customWidth="1"/>
    <col min="11035" max="11035" width="11.6640625" style="3" bestFit="1" customWidth="1"/>
    <col min="11036" max="11036" width="4.5546875" style="3" bestFit="1" customWidth="1"/>
    <col min="11037" max="11264" width="11" style="3"/>
    <col min="11265" max="11265" width="20.44140625" style="3" customWidth="1"/>
    <col min="11266" max="11266" width="9.33203125" style="3" customWidth="1"/>
    <col min="11267" max="11267" width="4.109375" style="3" customWidth="1"/>
    <col min="11268" max="11269" width="8.88671875" style="3" bestFit="1" customWidth="1"/>
    <col min="11270" max="11270" width="4.88671875" style="3" customWidth="1"/>
    <col min="11271" max="11271" width="5" style="3" customWidth="1"/>
    <col min="11272" max="11277" width="4.33203125" style="3" customWidth="1"/>
    <col min="11278" max="11278" width="8.88671875" style="3" bestFit="1" customWidth="1"/>
    <col min="11279" max="11286" width="4.33203125" style="3" customWidth="1"/>
    <col min="11287" max="11288" width="6.5546875" style="3" bestFit="1" customWidth="1"/>
    <col min="11289" max="11289" width="4.5546875" style="3" bestFit="1" customWidth="1"/>
    <col min="11290" max="11290" width="6.5546875" style="3" bestFit="1" customWidth="1"/>
    <col min="11291" max="11291" width="11.6640625" style="3" bestFit="1" customWidth="1"/>
    <col min="11292" max="11292" width="4.5546875" style="3" bestFit="1" customWidth="1"/>
    <col min="11293" max="11520" width="11" style="3"/>
    <col min="11521" max="11521" width="20.44140625" style="3" customWidth="1"/>
    <col min="11522" max="11522" width="9.33203125" style="3" customWidth="1"/>
    <col min="11523" max="11523" width="4.109375" style="3" customWidth="1"/>
    <col min="11524" max="11525" width="8.88671875" style="3" bestFit="1" customWidth="1"/>
    <col min="11526" max="11526" width="4.88671875" style="3" customWidth="1"/>
    <col min="11527" max="11527" width="5" style="3" customWidth="1"/>
    <col min="11528" max="11533" width="4.33203125" style="3" customWidth="1"/>
    <col min="11534" max="11534" width="8.88671875" style="3" bestFit="1" customWidth="1"/>
    <col min="11535" max="11542" width="4.33203125" style="3" customWidth="1"/>
    <col min="11543" max="11544" width="6.5546875" style="3" bestFit="1" customWidth="1"/>
    <col min="11545" max="11545" width="4.5546875" style="3" bestFit="1" customWidth="1"/>
    <col min="11546" max="11546" width="6.5546875" style="3" bestFit="1" customWidth="1"/>
    <col min="11547" max="11547" width="11.6640625" style="3" bestFit="1" customWidth="1"/>
    <col min="11548" max="11548" width="4.5546875" style="3" bestFit="1" customWidth="1"/>
    <col min="11549" max="11776" width="11" style="3"/>
    <col min="11777" max="11777" width="20.44140625" style="3" customWidth="1"/>
    <col min="11778" max="11778" width="9.33203125" style="3" customWidth="1"/>
    <col min="11779" max="11779" width="4.109375" style="3" customWidth="1"/>
    <col min="11780" max="11781" width="8.88671875" style="3" bestFit="1" customWidth="1"/>
    <col min="11782" max="11782" width="4.88671875" style="3" customWidth="1"/>
    <col min="11783" max="11783" width="5" style="3" customWidth="1"/>
    <col min="11784" max="11789" width="4.33203125" style="3" customWidth="1"/>
    <col min="11790" max="11790" width="8.88671875" style="3" bestFit="1" customWidth="1"/>
    <col min="11791" max="11798" width="4.33203125" style="3" customWidth="1"/>
    <col min="11799" max="11800" width="6.5546875" style="3" bestFit="1" customWidth="1"/>
    <col min="11801" max="11801" width="4.5546875" style="3" bestFit="1" customWidth="1"/>
    <col min="11802" max="11802" width="6.5546875" style="3" bestFit="1" customWidth="1"/>
    <col min="11803" max="11803" width="11.6640625" style="3" bestFit="1" customWidth="1"/>
    <col min="11804" max="11804" width="4.5546875" style="3" bestFit="1" customWidth="1"/>
    <col min="11805" max="12032" width="11" style="3"/>
    <col min="12033" max="12033" width="20.44140625" style="3" customWidth="1"/>
    <col min="12034" max="12034" width="9.33203125" style="3" customWidth="1"/>
    <col min="12035" max="12035" width="4.109375" style="3" customWidth="1"/>
    <col min="12036" max="12037" width="8.88671875" style="3" bestFit="1" customWidth="1"/>
    <col min="12038" max="12038" width="4.88671875" style="3" customWidth="1"/>
    <col min="12039" max="12039" width="5" style="3" customWidth="1"/>
    <col min="12040" max="12045" width="4.33203125" style="3" customWidth="1"/>
    <col min="12046" max="12046" width="8.88671875" style="3" bestFit="1" customWidth="1"/>
    <col min="12047" max="12054" width="4.33203125" style="3" customWidth="1"/>
    <col min="12055" max="12056" width="6.5546875" style="3" bestFit="1" customWidth="1"/>
    <col min="12057" max="12057" width="4.5546875" style="3" bestFit="1" customWidth="1"/>
    <col min="12058" max="12058" width="6.5546875" style="3" bestFit="1" customWidth="1"/>
    <col min="12059" max="12059" width="11.6640625" style="3" bestFit="1" customWidth="1"/>
    <col min="12060" max="12060" width="4.5546875" style="3" bestFit="1" customWidth="1"/>
    <col min="12061" max="12288" width="11" style="3"/>
    <col min="12289" max="12289" width="20.44140625" style="3" customWidth="1"/>
    <col min="12290" max="12290" width="9.33203125" style="3" customWidth="1"/>
    <col min="12291" max="12291" width="4.109375" style="3" customWidth="1"/>
    <col min="12292" max="12293" width="8.88671875" style="3" bestFit="1" customWidth="1"/>
    <col min="12294" max="12294" width="4.88671875" style="3" customWidth="1"/>
    <col min="12295" max="12295" width="5" style="3" customWidth="1"/>
    <col min="12296" max="12301" width="4.33203125" style="3" customWidth="1"/>
    <col min="12302" max="12302" width="8.88671875" style="3" bestFit="1" customWidth="1"/>
    <col min="12303" max="12310" width="4.33203125" style="3" customWidth="1"/>
    <col min="12311" max="12312" width="6.5546875" style="3" bestFit="1" customWidth="1"/>
    <col min="12313" max="12313" width="4.5546875" style="3" bestFit="1" customWidth="1"/>
    <col min="12314" max="12314" width="6.5546875" style="3" bestFit="1" customWidth="1"/>
    <col min="12315" max="12315" width="11.6640625" style="3" bestFit="1" customWidth="1"/>
    <col min="12316" max="12316" width="4.5546875" style="3" bestFit="1" customWidth="1"/>
    <col min="12317" max="12544" width="11" style="3"/>
    <col min="12545" max="12545" width="20.44140625" style="3" customWidth="1"/>
    <col min="12546" max="12546" width="9.33203125" style="3" customWidth="1"/>
    <col min="12547" max="12547" width="4.109375" style="3" customWidth="1"/>
    <col min="12548" max="12549" width="8.88671875" style="3" bestFit="1" customWidth="1"/>
    <col min="12550" max="12550" width="4.88671875" style="3" customWidth="1"/>
    <col min="12551" max="12551" width="5" style="3" customWidth="1"/>
    <col min="12552" max="12557" width="4.33203125" style="3" customWidth="1"/>
    <col min="12558" max="12558" width="8.88671875" style="3" bestFit="1" customWidth="1"/>
    <col min="12559" max="12566" width="4.33203125" style="3" customWidth="1"/>
    <col min="12567" max="12568" width="6.5546875" style="3" bestFit="1" customWidth="1"/>
    <col min="12569" max="12569" width="4.5546875" style="3" bestFit="1" customWidth="1"/>
    <col min="12570" max="12570" width="6.5546875" style="3" bestFit="1" customWidth="1"/>
    <col min="12571" max="12571" width="11.6640625" style="3" bestFit="1" customWidth="1"/>
    <col min="12572" max="12572" width="4.5546875" style="3" bestFit="1" customWidth="1"/>
    <col min="12573" max="12800" width="11" style="3"/>
    <col min="12801" max="12801" width="20.44140625" style="3" customWidth="1"/>
    <col min="12802" max="12802" width="9.33203125" style="3" customWidth="1"/>
    <col min="12803" max="12803" width="4.109375" style="3" customWidth="1"/>
    <col min="12804" max="12805" width="8.88671875" style="3" bestFit="1" customWidth="1"/>
    <col min="12806" max="12806" width="4.88671875" style="3" customWidth="1"/>
    <col min="12807" max="12807" width="5" style="3" customWidth="1"/>
    <col min="12808" max="12813" width="4.33203125" style="3" customWidth="1"/>
    <col min="12814" max="12814" width="8.88671875" style="3" bestFit="1" customWidth="1"/>
    <col min="12815" max="12822" width="4.33203125" style="3" customWidth="1"/>
    <col min="12823" max="12824" width="6.5546875" style="3" bestFit="1" customWidth="1"/>
    <col min="12825" max="12825" width="4.5546875" style="3" bestFit="1" customWidth="1"/>
    <col min="12826" max="12826" width="6.5546875" style="3" bestFit="1" customWidth="1"/>
    <col min="12827" max="12827" width="11.6640625" style="3" bestFit="1" customWidth="1"/>
    <col min="12828" max="12828" width="4.5546875" style="3" bestFit="1" customWidth="1"/>
    <col min="12829" max="13056" width="11" style="3"/>
    <col min="13057" max="13057" width="20.44140625" style="3" customWidth="1"/>
    <col min="13058" max="13058" width="9.33203125" style="3" customWidth="1"/>
    <col min="13059" max="13059" width="4.109375" style="3" customWidth="1"/>
    <col min="13060" max="13061" width="8.88671875" style="3" bestFit="1" customWidth="1"/>
    <col min="13062" max="13062" width="4.88671875" style="3" customWidth="1"/>
    <col min="13063" max="13063" width="5" style="3" customWidth="1"/>
    <col min="13064" max="13069" width="4.33203125" style="3" customWidth="1"/>
    <col min="13070" max="13070" width="8.88671875" style="3" bestFit="1" customWidth="1"/>
    <col min="13071" max="13078" width="4.33203125" style="3" customWidth="1"/>
    <col min="13079" max="13080" width="6.5546875" style="3" bestFit="1" customWidth="1"/>
    <col min="13081" max="13081" width="4.5546875" style="3" bestFit="1" customWidth="1"/>
    <col min="13082" max="13082" width="6.5546875" style="3" bestFit="1" customWidth="1"/>
    <col min="13083" max="13083" width="11.6640625" style="3" bestFit="1" customWidth="1"/>
    <col min="13084" max="13084" width="4.5546875" style="3" bestFit="1" customWidth="1"/>
    <col min="13085" max="13312" width="11" style="3"/>
    <col min="13313" max="13313" width="20.44140625" style="3" customWidth="1"/>
    <col min="13314" max="13314" width="9.33203125" style="3" customWidth="1"/>
    <col min="13315" max="13315" width="4.109375" style="3" customWidth="1"/>
    <col min="13316" max="13317" width="8.88671875" style="3" bestFit="1" customWidth="1"/>
    <col min="13318" max="13318" width="4.88671875" style="3" customWidth="1"/>
    <col min="13319" max="13319" width="5" style="3" customWidth="1"/>
    <col min="13320" max="13325" width="4.33203125" style="3" customWidth="1"/>
    <col min="13326" max="13326" width="8.88671875" style="3" bestFit="1" customWidth="1"/>
    <col min="13327" max="13334" width="4.33203125" style="3" customWidth="1"/>
    <col min="13335" max="13336" width="6.5546875" style="3" bestFit="1" customWidth="1"/>
    <col min="13337" max="13337" width="4.5546875" style="3" bestFit="1" customWidth="1"/>
    <col min="13338" max="13338" width="6.5546875" style="3" bestFit="1" customWidth="1"/>
    <col min="13339" max="13339" width="11.6640625" style="3" bestFit="1" customWidth="1"/>
    <col min="13340" max="13340" width="4.5546875" style="3" bestFit="1" customWidth="1"/>
    <col min="13341" max="13568" width="11" style="3"/>
    <col min="13569" max="13569" width="20.44140625" style="3" customWidth="1"/>
    <col min="13570" max="13570" width="9.33203125" style="3" customWidth="1"/>
    <col min="13571" max="13571" width="4.109375" style="3" customWidth="1"/>
    <col min="13572" max="13573" width="8.88671875" style="3" bestFit="1" customWidth="1"/>
    <col min="13574" max="13574" width="4.88671875" style="3" customWidth="1"/>
    <col min="13575" max="13575" width="5" style="3" customWidth="1"/>
    <col min="13576" max="13581" width="4.33203125" style="3" customWidth="1"/>
    <col min="13582" max="13582" width="8.88671875" style="3" bestFit="1" customWidth="1"/>
    <col min="13583" max="13590" width="4.33203125" style="3" customWidth="1"/>
    <col min="13591" max="13592" width="6.5546875" style="3" bestFit="1" customWidth="1"/>
    <col min="13593" max="13593" width="4.5546875" style="3" bestFit="1" customWidth="1"/>
    <col min="13594" max="13594" width="6.5546875" style="3" bestFit="1" customWidth="1"/>
    <col min="13595" max="13595" width="11.6640625" style="3" bestFit="1" customWidth="1"/>
    <col min="13596" max="13596" width="4.5546875" style="3" bestFit="1" customWidth="1"/>
    <col min="13597" max="13824" width="11" style="3"/>
    <col min="13825" max="13825" width="20.44140625" style="3" customWidth="1"/>
    <col min="13826" max="13826" width="9.33203125" style="3" customWidth="1"/>
    <col min="13827" max="13827" width="4.109375" style="3" customWidth="1"/>
    <col min="13828" max="13829" width="8.88671875" style="3" bestFit="1" customWidth="1"/>
    <col min="13830" max="13830" width="4.88671875" style="3" customWidth="1"/>
    <col min="13831" max="13831" width="5" style="3" customWidth="1"/>
    <col min="13832" max="13837" width="4.33203125" style="3" customWidth="1"/>
    <col min="13838" max="13838" width="8.88671875" style="3" bestFit="1" customWidth="1"/>
    <col min="13839" max="13846" width="4.33203125" style="3" customWidth="1"/>
    <col min="13847" max="13848" width="6.5546875" style="3" bestFit="1" customWidth="1"/>
    <col min="13849" max="13849" width="4.5546875" style="3" bestFit="1" customWidth="1"/>
    <col min="13850" max="13850" width="6.5546875" style="3" bestFit="1" customWidth="1"/>
    <col min="13851" max="13851" width="11.6640625" style="3" bestFit="1" customWidth="1"/>
    <col min="13852" max="13852" width="4.5546875" style="3" bestFit="1" customWidth="1"/>
    <col min="13853" max="14080" width="11" style="3"/>
    <col min="14081" max="14081" width="20.44140625" style="3" customWidth="1"/>
    <col min="14082" max="14082" width="9.33203125" style="3" customWidth="1"/>
    <col min="14083" max="14083" width="4.109375" style="3" customWidth="1"/>
    <col min="14084" max="14085" width="8.88671875" style="3" bestFit="1" customWidth="1"/>
    <col min="14086" max="14086" width="4.88671875" style="3" customWidth="1"/>
    <col min="14087" max="14087" width="5" style="3" customWidth="1"/>
    <col min="14088" max="14093" width="4.33203125" style="3" customWidth="1"/>
    <col min="14094" max="14094" width="8.88671875" style="3" bestFit="1" customWidth="1"/>
    <col min="14095" max="14102" width="4.33203125" style="3" customWidth="1"/>
    <col min="14103" max="14104" width="6.5546875" style="3" bestFit="1" customWidth="1"/>
    <col min="14105" max="14105" width="4.5546875" style="3" bestFit="1" customWidth="1"/>
    <col min="14106" max="14106" width="6.5546875" style="3" bestFit="1" customWidth="1"/>
    <col min="14107" max="14107" width="11.6640625" style="3" bestFit="1" customWidth="1"/>
    <col min="14108" max="14108" width="4.5546875" style="3" bestFit="1" customWidth="1"/>
    <col min="14109" max="14336" width="11" style="3"/>
    <col min="14337" max="14337" width="20.44140625" style="3" customWidth="1"/>
    <col min="14338" max="14338" width="9.33203125" style="3" customWidth="1"/>
    <col min="14339" max="14339" width="4.109375" style="3" customWidth="1"/>
    <col min="14340" max="14341" width="8.88671875" style="3" bestFit="1" customWidth="1"/>
    <col min="14342" max="14342" width="4.88671875" style="3" customWidth="1"/>
    <col min="14343" max="14343" width="5" style="3" customWidth="1"/>
    <col min="14344" max="14349" width="4.33203125" style="3" customWidth="1"/>
    <col min="14350" max="14350" width="8.88671875" style="3" bestFit="1" customWidth="1"/>
    <col min="14351" max="14358" width="4.33203125" style="3" customWidth="1"/>
    <col min="14359" max="14360" width="6.5546875" style="3" bestFit="1" customWidth="1"/>
    <col min="14361" max="14361" width="4.5546875" style="3" bestFit="1" customWidth="1"/>
    <col min="14362" max="14362" width="6.5546875" style="3" bestFit="1" customWidth="1"/>
    <col min="14363" max="14363" width="11.6640625" style="3" bestFit="1" customWidth="1"/>
    <col min="14364" max="14364" width="4.5546875" style="3" bestFit="1" customWidth="1"/>
    <col min="14365" max="14592" width="11" style="3"/>
    <col min="14593" max="14593" width="20.44140625" style="3" customWidth="1"/>
    <col min="14594" max="14594" width="9.33203125" style="3" customWidth="1"/>
    <col min="14595" max="14595" width="4.109375" style="3" customWidth="1"/>
    <col min="14596" max="14597" width="8.88671875" style="3" bestFit="1" customWidth="1"/>
    <col min="14598" max="14598" width="4.88671875" style="3" customWidth="1"/>
    <col min="14599" max="14599" width="5" style="3" customWidth="1"/>
    <col min="14600" max="14605" width="4.33203125" style="3" customWidth="1"/>
    <col min="14606" max="14606" width="8.88671875" style="3" bestFit="1" customWidth="1"/>
    <col min="14607" max="14614" width="4.33203125" style="3" customWidth="1"/>
    <col min="14615" max="14616" width="6.5546875" style="3" bestFit="1" customWidth="1"/>
    <col min="14617" max="14617" width="4.5546875" style="3" bestFit="1" customWidth="1"/>
    <col min="14618" max="14618" width="6.5546875" style="3" bestFit="1" customWidth="1"/>
    <col min="14619" max="14619" width="11.6640625" style="3" bestFit="1" customWidth="1"/>
    <col min="14620" max="14620" width="4.5546875" style="3" bestFit="1" customWidth="1"/>
    <col min="14621" max="14848" width="11" style="3"/>
    <col min="14849" max="14849" width="20.44140625" style="3" customWidth="1"/>
    <col min="14850" max="14850" width="9.33203125" style="3" customWidth="1"/>
    <col min="14851" max="14851" width="4.109375" style="3" customWidth="1"/>
    <col min="14852" max="14853" width="8.88671875" style="3" bestFit="1" customWidth="1"/>
    <col min="14854" max="14854" width="4.88671875" style="3" customWidth="1"/>
    <col min="14855" max="14855" width="5" style="3" customWidth="1"/>
    <col min="14856" max="14861" width="4.33203125" style="3" customWidth="1"/>
    <col min="14862" max="14862" width="8.88671875" style="3" bestFit="1" customWidth="1"/>
    <col min="14863" max="14870" width="4.33203125" style="3" customWidth="1"/>
    <col min="14871" max="14872" width="6.5546875" style="3" bestFit="1" customWidth="1"/>
    <col min="14873" max="14873" width="4.5546875" style="3" bestFit="1" customWidth="1"/>
    <col min="14874" max="14874" width="6.5546875" style="3" bestFit="1" customWidth="1"/>
    <col min="14875" max="14875" width="11.6640625" style="3" bestFit="1" customWidth="1"/>
    <col min="14876" max="14876" width="4.5546875" style="3" bestFit="1" customWidth="1"/>
    <col min="14877" max="15104" width="11" style="3"/>
    <col min="15105" max="15105" width="20.44140625" style="3" customWidth="1"/>
    <col min="15106" max="15106" width="9.33203125" style="3" customWidth="1"/>
    <col min="15107" max="15107" width="4.109375" style="3" customWidth="1"/>
    <col min="15108" max="15109" width="8.88671875" style="3" bestFit="1" customWidth="1"/>
    <col min="15110" max="15110" width="4.88671875" style="3" customWidth="1"/>
    <col min="15111" max="15111" width="5" style="3" customWidth="1"/>
    <col min="15112" max="15117" width="4.33203125" style="3" customWidth="1"/>
    <col min="15118" max="15118" width="8.88671875" style="3" bestFit="1" customWidth="1"/>
    <col min="15119" max="15126" width="4.33203125" style="3" customWidth="1"/>
    <col min="15127" max="15128" width="6.5546875" style="3" bestFit="1" customWidth="1"/>
    <col min="15129" max="15129" width="4.5546875" style="3" bestFit="1" customWidth="1"/>
    <col min="15130" max="15130" width="6.5546875" style="3" bestFit="1" customWidth="1"/>
    <col min="15131" max="15131" width="11.6640625" style="3" bestFit="1" customWidth="1"/>
    <col min="15132" max="15132" width="4.5546875" style="3" bestFit="1" customWidth="1"/>
    <col min="15133" max="15360" width="11" style="3"/>
    <col min="15361" max="15361" width="20.44140625" style="3" customWidth="1"/>
    <col min="15362" max="15362" width="9.33203125" style="3" customWidth="1"/>
    <col min="15363" max="15363" width="4.109375" style="3" customWidth="1"/>
    <col min="15364" max="15365" width="8.88671875" style="3" bestFit="1" customWidth="1"/>
    <col min="15366" max="15366" width="4.88671875" style="3" customWidth="1"/>
    <col min="15367" max="15367" width="5" style="3" customWidth="1"/>
    <col min="15368" max="15373" width="4.33203125" style="3" customWidth="1"/>
    <col min="15374" max="15374" width="8.88671875" style="3" bestFit="1" customWidth="1"/>
    <col min="15375" max="15382" width="4.33203125" style="3" customWidth="1"/>
    <col min="15383" max="15384" width="6.5546875" style="3" bestFit="1" customWidth="1"/>
    <col min="15385" max="15385" width="4.5546875" style="3" bestFit="1" customWidth="1"/>
    <col min="15386" max="15386" width="6.5546875" style="3" bestFit="1" customWidth="1"/>
    <col min="15387" max="15387" width="11.6640625" style="3" bestFit="1" customWidth="1"/>
    <col min="15388" max="15388" width="4.5546875" style="3" bestFit="1" customWidth="1"/>
    <col min="15389" max="15616" width="11" style="3"/>
    <col min="15617" max="15617" width="20.44140625" style="3" customWidth="1"/>
    <col min="15618" max="15618" width="9.33203125" style="3" customWidth="1"/>
    <col min="15619" max="15619" width="4.109375" style="3" customWidth="1"/>
    <col min="15620" max="15621" width="8.88671875" style="3" bestFit="1" customWidth="1"/>
    <col min="15622" max="15622" width="4.88671875" style="3" customWidth="1"/>
    <col min="15623" max="15623" width="5" style="3" customWidth="1"/>
    <col min="15624" max="15629" width="4.33203125" style="3" customWidth="1"/>
    <col min="15630" max="15630" width="8.88671875" style="3" bestFit="1" customWidth="1"/>
    <col min="15631" max="15638" width="4.33203125" style="3" customWidth="1"/>
    <col min="15639" max="15640" width="6.5546875" style="3" bestFit="1" customWidth="1"/>
    <col min="15641" max="15641" width="4.5546875" style="3" bestFit="1" customWidth="1"/>
    <col min="15642" max="15642" width="6.5546875" style="3" bestFit="1" customWidth="1"/>
    <col min="15643" max="15643" width="11.6640625" style="3" bestFit="1" customWidth="1"/>
    <col min="15644" max="15644" width="4.5546875" style="3" bestFit="1" customWidth="1"/>
    <col min="15645" max="15872" width="11" style="3"/>
    <col min="15873" max="15873" width="20.44140625" style="3" customWidth="1"/>
    <col min="15874" max="15874" width="9.33203125" style="3" customWidth="1"/>
    <col min="15875" max="15875" width="4.109375" style="3" customWidth="1"/>
    <col min="15876" max="15877" width="8.88671875" style="3" bestFit="1" customWidth="1"/>
    <col min="15878" max="15878" width="4.88671875" style="3" customWidth="1"/>
    <col min="15879" max="15879" width="5" style="3" customWidth="1"/>
    <col min="15880" max="15885" width="4.33203125" style="3" customWidth="1"/>
    <col min="15886" max="15886" width="8.88671875" style="3" bestFit="1" customWidth="1"/>
    <col min="15887" max="15894" width="4.33203125" style="3" customWidth="1"/>
    <col min="15895" max="15896" width="6.5546875" style="3" bestFit="1" customWidth="1"/>
    <col min="15897" max="15897" width="4.5546875" style="3" bestFit="1" customWidth="1"/>
    <col min="15898" max="15898" width="6.5546875" style="3" bestFit="1" customWidth="1"/>
    <col min="15899" max="15899" width="11.6640625" style="3" bestFit="1" customWidth="1"/>
    <col min="15900" max="15900" width="4.5546875" style="3" bestFit="1" customWidth="1"/>
    <col min="15901" max="16128" width="11" style="3"/>
    <col min="16129" max="16129" width="20.44140625" style="3" customWidth="1"/>
    <col min="16130" max="16130" width="9.33203125" style="3" customWidth="1"/>
    <col min="16131" max="16131" width="4.109375" style="3" customWidth="1"/>
    <col min="16132" max="16133" width="8.88671875" style="3" bestFit="1" customWidth="1"/>
    <col min="16134" max="16134" width="4.88671875" style="3" customWidth="1"/>
    <col min="16135" max="16135" width="5" style="3" customWidth="1"/>
    <col min="16136" max="16141" width="4.33203125" style="3" customWidth="1"/>
    <col min="16142" max="16142" width="8.88671875" style="3" bestFit="1" customWidth="1"/>
    <col min="16143" max="16150" width="4.33203125" style="3" customWidth="1"/>
    <col min="16151" max="16152" width="6.5546875" style="3" bestFit="1" customWidth="1"/>
    <col min="16153" max="16153" width="4.5546875" style="3" bestFit="1" customWidth="1"/>
    <col min="16154" max="16154" width="6.5546875" style="3" bestFit="1" customWidth="1"/>
    <col min="16155" max="16155" width="11.6640625" style="3" bestFit="1" customWidth="1"/>
    <col min="16156" max="16156" width="4.5546875" style="3" bestFit="1" customWidth="1"/>
    <col min="16157" max="16384" width="11" style="3"/>
  </cols>
  <sheetData>
    <row r="2" spans="1:31" ht="15.6" x14ac:dyDescent="0.3">
      <c r="A2" s="1" t="s">
        <v>193</v>
      </c>
    </row>
    <row r="3" spans="1:31" ht="15.6" x14ac:dyDescent="0.3">
      <c r="A3" s="1"/>
      <c r="W3" s="4"/>
      <c r="X3" s="4"/>
      <c r="Y3" s="4"/>
      <c r="Z3" s="4"/>
      <c r="AA3" s="4"/>
      <c r="AB3" s="4"/>
      <c r="AC3" s="5"/>
      <c r="AD3" s="5"/>
      <c r="AE3" s="5"/>
    </row>
    <row r="4" spans="1:31" x14ac:dyDescent="0.25">
      <c r="A4" s="6" t="s">
        <v>0</v>
      </c>
      <c r="B4" s="7">
        <v>0.1</v>
      </c>
      <c r="C4" s="6" t="s">
        <v>1</v>
      </c>
      <c r="D4" s="8"/>
      <c r="E4" s="8"/>
      <c r="F4" s="9"/>
      <c r="W4" s="4"/>
      <c r="X4" s="4"/>
      <c r="Y4" s="4"/>
      <c r="Z4" s="4"/>
      <c r="AA4" s="4"/>
      <c r="AB4" s="4"/>
      <c r="AC4" s="5"/>
      <c r="AD4" s="5"/>
      <c r="AE4" s="5"/>
    </row>
    <row r="5" spans="1:31" x14ac:dyDescent="0.25">
      <c r="A5" s="6" t="s">
        <v>2</v>
      </c>
      <c r="B5" s="10">
        <v>65</v>
      </c>
      <c r="C5" s="6" t="s">
        <v>3</v>
      </c>
      <c r="D5" s="11">
        <f>1/(TAN((B5)*PI()/180))</f>
        <v>0.46630765815499858</v>
      </c>
      <c r="E5" s="8"/>
      <c r="F5" s="9"/>
      <c r="W5" s="4"/>
      <c r="X5" s="4"/>
      <c r="Y5" s="4"/>
      <c r="Z5" s="4"/>
      <c r="AA5" s="4"/>
      <c r="AB5" s="4"/>
      <c r="AC5" s="5"/>
      <c r="AD5" s="5"/>
      <c r="AE5" s="5"/>
    </row>
    <row r="6" spans="1:31" x14ac:dyDescent="0.25">
      <c r="A6" s="6" t="s">
        <v>4</v>
      </c>
      <c r="B6" s="10">
        <v>0.2</v>
      </c>
      <c r="C6" s="6" t="s">
        <v>1</v>
      </c>
      <c r="D6" s="8"/>
      <c r="E6" s="8"/>
      <c r="F6" s="9"/>
      <c r="W6" s="4"/>
      <c r="X6" s="4"/>
      <c r="Y6" s="4"/>
      <c r="Z6" s="4"/>
      <c r="AA6" s="4"/>
      <c r="AB6" s="4"/>
      <c r="AC6" s="5"/>
      <c r="AD6" s="5"/>
      <c r="AE6" s="5"/>
    </row>
    <row r="7" spans="1:31" x14ac:dyDescent="0.25">
      <c r="A7" s="6" t="s">
        <v>5</v>
      </c>
      <c r="B7" s="10">
        <v>0.1</v>
      </c>
      <c r="C7" s="6" t="s">
        <v>1</v>
      </c>
      <c r="D7" s="8"/>
      <c r="E7" s="8"/>
      <c r="F7" s="9"/>
      <c r="W7" s="4"/>
      <c r="X7" s="4"/>
      <c r="Y7" s="4"/>
      <c r="Z7" s="4"/>
      <c r="AA7" s="4"/>
      <c r="AB7" s="4"/>
      <c r="AC7" s="5"/>
      <c r="AD7" s="5"/>
      <c r="AE7" s="5"/>
    </row>
    <row r="8" spans="1:31" x14ac:dyDescent="0.25">
      <c r="A8" s="6" t="s">
        <v>6</v>
      </c>
      <c r="B8" s="10">
        <v>0.4</v>
      </c>
      <c r="C8" s="6" t="s">
        <v>1</v>
      </c>
      <c r="D8" s="8"/>
      <c r="E8" s="8"/>
      <c r="F8" s="9"/>
      <c r="W8" s="4"/>
      <c r="X8" s="4"/>
      <c r="Y8" s="4"/>
      <c r="Z8" s="4"/>
      <c r="AA8" s="4"/>
      <c r="AB8" s="4"/>
      <c r="AC8" s="5"/>
      <c r="AD8" s="5"/>
      <c r="AE8" s="5"/>
    </row>
    <row r="9" spans="1:31" x14ac:dyDescent="0.25">
      <c r="A9" s="6" t="s">
        <v>7</v>
      </c>
      <c r="B9" s="10">
        <v>0.6</v>
      </c>
      <c r="C9" s="6" t="s">
        <v>1</v>
      </c>
      <c r="D9" s="8"/>
      <c r="E9" s="8"/>
      <c r="F9" s="9"/>
      <c r="H9" s="2"/>
      <c r="I9" s="2"/>
      <c r="J9" s="2"/>
      <c r="K9" s="2"/>
      <c r="L9" s="2"/>
      <c r="M9" s="2"/>
      <c r="N9" s="2"/>
      <c r="O9" s="12"/>
      <c r="P9" s="2"/>
      <c r="Q9" s="2"/>
      <c r="R9" s="2"/>
      <c r="S9" s="2"/>
      <c r="T9" s="2"/>
      <c r="U9" s="2"/>
      <c r="V9" s="2"/>
      <c r="W9" s="4"/>
      <c r="X9" s="4"/>
      <c r="Y9" s="4"/>
      <c r="Z9" s="4"/>
      <c r="AA9" s="4"/>
      <c r="AB9" s="4"/>
      <c r="AC9" s="5"/>
      <c r="AD9" s="5"/>
      <c r="AE9" s="5"/>
    </row>
    <row r="10" spans="1:31" x14ac:dyDescent="0.25">
      <c r="A10" s="6" t="s">
        <v>8</v>
      </c>
      <c r="B10" s="7">
        <v>1.3</v>
      </c>
      <c r="C10" s="6" t="s">
        <v>1</v>
      </c>
      <c r="D10" s="8"/>
      <c r="E10" s="8"/>
      <c r="F10" s="9"/>
      <c r="H10" s="2"/>
      <c r="I10" s="2"/>
      <c r="J10" s="2"/>
      <c r="K10" s="2"/>
      <c r="L10" s="2"/>
      <c r="M10" s="2"/>
      <c r="N10" s="12">
        <f>(D5*U17*2)+N25</f>
        <v>1.8123999112029963</v>
      </c>
      <c r="O10" s="2"/>
      <c r="P10" s="2"/>
      <c r="Q10" s="2"/>
      <c r="R10" s="2"/>
      <c r="S10" s="2"/>
      <c r="T10" s="2"/>
      <c r="U10" s="2"/>
      <c r="V10" s="2"/>
      <c r="W10" s="4"/>
      <c r="X10" s="13"/>
      <c r="Y10" s="4"/>
      <c r="Z10" s="4"/>
      <c r="AB10" s="13"/>
      <c r="AC10" s="5"/>
      <c r="AD10" s="5"/>
      <c r="AE10" s="5"/>
    </row>
    <row r="11" spans="1:31" x14ac:dyDescent="0.25">
      <c r="A11" s="6" t="s">
        <v>9</v>
      </c>
      <c r="B11" s="10">
        <v>90</v>
      </c>
      <c r="C11" s="6" t="s">
        <v>10</v>
      </c>
      <c r="D11" s="8"/>
      <c r="E11" s="8"/>
      <c r="F11" s="9"/>
      <c r="H11" s="2"/>
      <c r="I11" s="2"/>
      <c r="J11" s="2"/>
      <c r="K11" s="2"/>
      <c r="L11" s="2"/>
      <c r="M11" s="2"/>
      <c r="N11" s="2"/>
      <c r="O11" s="2"/>
      <c r="P11" s="2"/>
      <c r="Q11" s="2"/>
      <c r="R11" s="2"/>
      <c r="S11" s="2"/>
      <c r="T11" s="2"/>
      <c r="U11" s="2"/>
      <c r="V11" s="2"/>
      <c r="W11" s="4"/>
      <c r="X11" s="4"/>
      <c r="Y11" s="4"/>
      <c r="Z11" s="4"/>
      <c r="AA11" s="4"/>
      <c r="AB11" s="4"/>
      <c r="AC11" s="5"/>
      <c r="AD11" s="5"/>
      <c r="AE11" s="5"/>
    </row>
    <row r="12" spans="1:31" x14ac:dyDescent="0.25">
      <c r="A12" s="6" t="s">
        <v>11</v>
      </c>
      <c r="B12" s="14">
        <v>10</v>
      </c>
      <c r="C12" s="6" t="s">
        <v>10</v>
      </c>
      <c r="D12" s="8"/>
      <c r="E12" s="8"/>
      <c r="F12" s="9"/>
      <c r="H12" s="2"/>
      <c r="I12" s="2"/>
      <c r="J12" s="2"/>
      <c r="K12" s="2"/>
      <c r="L12" s="2"/>
      <c r="M12" s="2"/>
      <c r="N12" s="2"/>
      <c r="O12" s="2"/>
      <c r="P12" s="12"/>
      <c r="Q12" s="2"/>
      <c r="R12" s="2"/>
      <c r="S12" s="2"/>
      <c r="T12" s="2"/>
      <c r="U12" s="2"/>
      <c r="V12" s="2"/>
      <c r="W12" s="15"/>
      <c r="X12" s="15"/>
      <c r="Y12" s="15"/>
      <c r="Z12" s="15"/>
      <c r="AA12" s="15"/>
      <c r="AB12" s="15"/>
      <c r="AC12" s="5"/>
      <c r="AD12" s="5"/>
      <c r="AE12" s="5"/>
    </row>
    <row r="13" spans="1:31" x14ac:dyDescent="0.25">
      <c r="A13" s="6" t="s">
        <v>12</v>
      </c>
      <c r="B13" s="10">
        <v>90</v>
      </c>
      <c r="C13" s="6" t="s">
        <v>10</v>
      </c>
      <c r="D13" s="8"/>
      <c r="E13" s="8"/>
      <c r="F13" s="9"/>
      <c r="H13" s="2"/>
      <c r="I13" s="2"/>
      <c r="J13" s="2"/>
      <c r="K13" s="2"/>
      <c r="L13" s="2"/>
      <c r="M13" s="2"/>
      <c r="N13" s="2"/>
      <c r="O13" s="2"/>
      <c r="P13" s="2"/>
      <c r="Q13" s="2"/>
      <c r="R13" s="2"/>
      <c r="S13" s="16">
        <f>B8</f>
        <v>0.4</v>
      </c>
      <c r="T13" s="2"/>
      <c r="U13" s="2"/>
      <c r="V13" s="2"/>
      <c r="W13" s="15"/>
      <c r="X13" s="15"/>
      <c r="Y13" s="15"/>
      <c r="Z13" s="15"/>
      <c r="AA13" s="15"/>
      <c r="AB13" s="15"/>
      <c r="AC13" s="5"/>
      <c r="AD13" s="5"/>
      <c r="AE13" s="5"/>
    </row>
    <row r="14" spans="1:31" x14ac:dyDescent="0.25">
      <c r="A14" s="6" t="s">
        <v>13</v>
      </c>
      <c r="B14" s="14">
        <f>100-B13</f>
        <v>10</v>
      </c>
      <c r="C14" s="6" t="s">
        <v>10</v>
      </c>
      <c r="D14" s="8"/>
      <c r="E14" s="8"/>
      <c r="F14" s="9"/>
      <c r="H14" s="2"/>
      <c r="I14" s="2"/>
      <c r="J14" s="2"/>
      <c r="K14" s="2"/>
      <c r="L14" s="2"/>
      <c r="M14" s="2"/>
      <c r="N14" s="12">
        <f>(D5*S17*2)+N19</f>
        <v>1.4393537846789974</v>
      </c>
      <c r="O14" s="2"/>
      <c r="P14" s="12"/>
      <c r="Q14" s="2"/>
      <c r="R14" s="2"/>
      <c r="S14" s="16"/>
      <c r="T14" s="2"/>
      <c r="U14" s="2"/>
      <c r="V14" s="2"/>
      <c r="W14" s="15"/>
      <c r="X14" s="15"/>
      <c r="Y14" s="15"/>
      <c r="Z14" s="15"/>
      <c r="AA14" s="15"/>
      <c r="AB14" s="15"/>
      <c r="AC14" s="5"/>
      <c r="AD14" s="5"/>
      <c r="AE14" s="5"/>
    </row>
    <row r="15" spans="1:31" x14ac:dyDescent="0.25">
      <c r="A15" s="9"/>
      <c r="B15" s="8"/>
      <c r="C15" s="9"/>
      <c r="D15" s="8"/>
      <c r="E15" s="8"/>
      <c r="F15" s="9"/>
      <c r="H15" s="2"/>
      <c r="I15" s="2"/>
      <c r="J15" s="2"/>
      <c r="K15" s="2"/>
      <c r="L15" s="2"/>
      <c r="M15" s="2"/>
      <c r="N15" s="2"/>
      <c r="O15" s="2"/>
      <c r="P15" s="12"/>
      <c r="Q15" s="2"/>
      <c r="R15" s="2"/>
      <c r="S15" s="16"/>
      <c r="T15" s="2"/>
      <c r="U15" s="2"/>
      <c r="V15" s="2"/>
      <c r="W15" s="15"/>
      <c r="X15" s="15"/>
      <c r="Y15" s="15"/>
      <c r="Z15" s="15"/>
      <c r="AA15" s="15"/>
      <c r="AB15" s="15"/>
      <c r="AC15" s="5"/>
      <c r="AD15" s="5"/>
      <c r="AE15" s="5"/>
    </row>
    <row r="16" spans="1:31" x14ac:dyDescent="0.25">
      <c r="A16" s="6" t="s">
        <v>14</v>
      </c>
      <c r="B16" s="14">
        <f>(N10+N25)/2*U17</f>
        <v>1.5680599422819477</v>
      </c>
      <c r="C16" s="6" t="s">
        <v>15</v>
      </c>
      <c r="D16" s="7">
        <v>0</v>
      </c>
      <c r="E16" s="14">
        <f t="shared" ref="E16:E26" si="0">D16*B16</f>
        <v>0</v>
      </c>
      <c r="F16" s="6" t="s">
        <v>16</v>
      </c>
      <c r="G16" s="17"/>
      <c r="H16" s="2"/>
      <c r="I16" s="2"/>
      <c r="J16" s="2"/>
      <c r="K16" s="2"/>
      <c r="L16" s="2"/>
      <c r="M16" s="2"/>
      <c r="N16" s="2"/>
      <c r="O16" s="2"/>
      <c r="P16" s="12"/>
      <c r="Q16" s="2"/>
      <c r="R16" s="2"/>
      <c r="S16" s="16"/>
      <c r="T16" s="2"/>
      <c r="U16" s="2"/>
      <c r="V16" s="2"/>
      <c r="W16" s="15"/>
      <c r="X16" s="15"/>
      <c r="Y16" s="15"/>
      <c r="Z16" s="15"/>
      <c r="AA16" s="15"/>
      <c r="AB16" s="15"/>
      <c r="AC16" s="5"/>
      <c r="AD16" s="5"/>
      <c r="AE16" s="5"/>
    </row>
    <row r="17" spans="1:31" x14ac:dyDescent="0.25">
      <c r="A17" s="6" t="s">
        <v>17</v>
      </c>
      <c r="B17" s="14">
        <f>B16*B13/100</f>
        <v>1.4112539480537529</v>
      </c>
      <c r="C17" s="6" t="s">
        <v>15</v>
      </c>
      <c r="D17" s="14">
        <f t="shared" ref="D17:D28" si="1">D16</f>
        <v>0</v>
      </c>
      <c r="E17" s="14">
        <f t="shared" si="0"/>
        <v>0</v>
      </c>
      <c r="F17" s="6" t="s">
        <v>16</v>
      </c>
      <c r="G17" s="17" t="s">
        <v>20</v>
      </c>
      <c r="H17" s="2"/>
      <c r="I17" s="2"/>
      <c r="J17" s="2"/>
      <c r="K17" s="2"/>
      <c r="L17" s="2"/>
      <c r="M17" s="2"/>
      <c r="N17" s="2"/>
      <c r="O17" s="2"/>
      <c r="P17" s="2"/>
      <c r="Q17" s="2"/>
      <c r="R17" s="2"/>
      <c r="S17" s="16">
        <f>U17-S13-S21-S23</f>
        <v>0.5</v>
      </c>
      <c r="T17" s="2"/>
      <c r="U17" s="12">
        <f>B10</f>
        <v>1.3</v>
      </c>
      <c r="V17" s="2"/>
      <c r="W17" s="15"/>
      <c r="X17" s="15"/>
      <c r="Y17" s="15"/>
      <c r="Z17" s="15"/>
      <c r="AA17" s="15"/>
      <c r="AB17" s="15"/>
      <c r="AC17" s="5"/>
      <c r="AD17" s="5"/>
      <c r="AE17" s="5"/>
    </row>
    <row r="18" spans="1:31" x14ac:dyDescent="0.25">
      <c r="A18" s="6" t="s">
        <v>18</v>
      </c>
      <c r="B18" s="14">
        <f>B16*B14/100</f>
        <v>0.15680599422819477</v>
      </c>
      <c r="C18" s="6" t="s">
        <v>15</v>
      </c>
      <c r="D18" s="14">
        <f t="shared" si="1"/>
        <v>0</v>
      </c>
      <c r="E18" s="14">
        <f>D18*B18</f>
        <v>0</v>
      </c>
      <c r="F18" s="6" t="s">
        <v>16</v>
      </c>
      <c r="G18" s="17" t="s">
        <v>21</v>
      </c>
      <c r="H18" s="2"/>
      <c r="I18" s="2"/>
      <c r="J18" s="2"/>
      <c r="L18" s="2"/>
      <c r="M18" s="2"/>
      <c r="N18" s="2"/>
      <c r="O18" s="2"/>
      <c r="P18" s="12"/>
      <c r="Q18" s="2"/>
      <c r="R18" s="2"/>
      <c r="S18" s="16"/>
      <c r="T18" s="2"/>
      <c r="U18" s="2"/>
      <c r="V18" s="2"/>
      <c r="W18" s="15"/>
      <c r="X18" s="15"/>
      <c r="Y18" s="15"/>
      <c r="Z18" s="15"/>
      <c r="AA18" s="15"/>
      <c r="AB18" s="15"/>
      <c r="AC18" s="5"/>
      <c r="AD18" s="5"/>
      <c r="AE18" s="5"/>
    </row>
    <row r="19" spans="1:31" x14ac:dyDescent="0.25">
      <c r="A19" s="6" t="s">
        <v>19</v>
      </c>
      <c r="B19" s="14">
        <f>N25</f>
        <v>0.6</v>
      </c>
      <c r="C19" s="6" t="s">
        <v>1</v>
      </c>
      <c r="D19" s="14">
        <f t="shared" si="1"/>
        <v>0</v>
      </c>
      <c r="E19" s="14">
        <f t="shared" si="0"/>
        <v>0</v>
      </c>
      <c r="F19" s="6" t="s">
        <v>15</v>
      </c>
      <c r="G19" s="17" t="s">
        <v>26</v>
      </c>
      <c r="H19" s="2"/>
      <c r="I19" s="2"/>
      <c r="J19" s="2"/>
      <c r="K19" s="2"/>
      <c r="L19" s="2"/>
      <c r="M19" s="2"/>
      <c r="N19" s="12">
        <f>(D5*S21*2)+N23</f>
        <v>0.97304612652399891</v>
      </c>
      <c r="O19" s="2"/>
      <c r="P19" s="12"/>
      <c r="Q19" s="2"/>
      <c r="R19" s="2"/>
      <c r="S19" s="16"/>
      <c r="T19" s="2"/>
      <c r="U19" s="2"/>
      <c r="V19" s="2"/>
      <c r="W19" s="15"/>
      <c r="X19" s="15"/>
      <c r="Y19" s="15"/>
      <c r="Z19" s="15"/>
      <c r="AA19" s="15"/>
      <c r="AB19" s="15"/>
      <c r="AC19" s="5"/>
      <c r="AD19" s="5"/>
      <c r="AE19" s="5"/>
    </row>
    <row r="20" spans="1:31" x14ac:dyDescent="0.25">
      <c r="A20" s="6" t="s">
        <v>5</v>
      </c>
      <c r="B20" s="14">
        <f>(N25+N23)/2*S23</f>
        <v>6.4663076581549989E-2</v>
      </c>
      <c r="C20" s="6" t="s">
        <v>15</v>
      </c>
      <c r="D20" s="14">
        <f t="shared" si="1"/>
        <v>0</v>
      </c>
      <c r="E20" s="14">
        <f t="shared" si="0"/>
        <v>0</v>
      </c>
      <c r="F20" s="6" t="s">
        <v>16</v>
      </c>
      <c r="G20" s="17" t="s">
        <v>27</v>
      </c>
      <c r="H20" s="2"/>
      <c r="I20" s="2"/>
      <c r="J20" s="2"/>
      <c r="K20" s="2"/>
      <c r="L20" s="2"/>
      <c r="M20" s="2"/>
      <c r="N20" s="2"/>
      <c r="O20" s="2"/>
      <c r="P20" s="12"/>
      <c r="Q20" s="2"/>
      <c r="R20" s="2"/>
      <c r="S20" s="16"/>
      <c r="T20" s="2"/>
      <c r="U20" s="2"/>
      <c r="V20" s="2"/>
      <c r="W20" s="15"/>
      <c r="X20" s="15"/>
      <c r="Y20" s="15"/>
      <c r="Z20" s="15"/>
      <c r="AA20" s="15"/>
      <c r="AB20" s="15"/>
      <c r="AC20" s="5"/>
      <c r="AD20" s="5"/>
      <c r="AE20" s="5"/>
    </row>
    <row r="21" spans="1:31" x14ac:dyDescent="0.25">
      <c r="A21" s="6" t="s">
        <v>22</v>
      </c>
      <c r="B21" s="14">
        <f>((N23+N19)/2*S21)-B28</f>
        <v>0.24209216708927536</v>
      </c>
      <c r="C21" s="6" t="s">
        <v>15</v>
      </c>
      <c r="D21" s="14">
        <f t="shared" si="1"/>
        <v>0</v>
      </c>
      <c r="E21" s="14">
        <f t="shared" si="0"/>
        <v>0</v>
      </c>
      <c r="F21" s="6" t="s">
        <v>16</v>
      </c>
      <c r="G21" s="17" t="s">
        <v>29</v>
      </c>
      <c r="H21" s="2"/>
      <c r="I21" s="2"/>
      <c r="J21" s="2"/>
      <c r="K21" s="2"/>
      <c r="L21" s="2"/>
      <c r="M21" s="2"/>
      <c r="N21" s="2"/>
      <c r="O21" s="2"/>
      <c r="P21" s="2"/>
      <c r="Q21" s="2"/>
      <c r="R21" s="2"/>
      <c r="S21" s="16">
        <f>B4+B6</f>
        <v>0.30000000000000004</v>
      </c>
      <c r="T21" s="2"/>
      <c r="U21" s="2"/>
      <c r="V21" s="2"/>
      <c r="W21" s="15"/>
      <c r="X21" s="15"/>
      <c r="Y21" s="15"/>
      <c r="Z21" s="15"/>
      <c r="AA21" s="15"/>
      <c r="AB21" s="15"/>
      <c r="AC21" s="5"/>
      <c r="AD21" s="5"/>
      <c r="AE21" s="5"/>
    </row>
    <row r="22" spans="1:31" x14ac:dyDescent="0.25">
      <c r="A22" s="6" t="s">
        <v>24</v>
      </c>
      <c r="B22" s="14">
        <f>(N14+N19)/2*S17*B12/100</f>
        <v>6.0309997780074912E-2</v>
      </c>
      <c r="C22" s="6" t="s">
        <v>15</v>
      </c>
      <c r="D22" s="14">
        <f t="shared" si="1"/>
        <v>0</v>
      </c>
      <c r="E22" s="14">
        <f t="shared" si="0"/>
        <v>0</v>
      </c>
      <c r="F22" s="6" t="s">
        <v>16</v>
      </c>
      <c r="G22" s="17"/>
      <c r="H22" s="2"/>
      <c r="I22" s="2"/>
      <c r="J22" s="2"/>
      <c r="K22" s="18">
        <f>B5</f>
        <v>65</v>
      </c>
      <c r="L22" s="2"/>
      <c r="M22" s="2"/>
      <c r="N22" s="2"/>
      <c r="O22" s="2"/>
      <c r="P22" s="12"/>
      <c r="Q22" s="2"/>
      <c r="R22" s="2"/>
      <c r="S22" s="16"/>
      <c r="T22" s="2"/>
      <c r="U22" s="2"/>
      <c r="V22" s="2"/>
      <c r="W22" s="15"/>
      <c r="X22" s="15"/>
      <c r="Y22" s="15"/>
      <c r="Z22" s="15"/>
      <c r="AA22" s="15"/>
      <c r="AB22" s="15"/>
      <c r="AC22" s="5"/>
      <c r="AD22" s="5"/>
      <c r="AE22" s="5"/>
    </row>
    <row r="23" spans="1:31" x14ac:dyDescent="0.25">
      <c r="A23" s="6" t="s">
        <v>25</v>
      </c>
      <c r="B23" s="14">
        <f>(N14+N19)/2*S17*B11/100</f>
        <v>0.54278998002067413</v>
      </c>
      <c r="C23" s="6" t="s">
        <v>15</v>
      </c>
      <c r="D23" s="14">
        <f t="shared" si="1"/>
        <v>0</v>
      </c>
      <c r="E23" s="14">
        <f t="shared" si="0"/>
        <v>0</v>
      </c>
      <c r="F23" s="6" t="s">
        <v>16</v>
      </c>
      <c r="G23" s="17" t="s">
        <v>195</v>
      </c>
      <c r="H23" s="2"/>
      <c r="I23" s="2"/>
      <c r="J23" s="2"/>
      <c r="K23" s="11"/>
      <c r="L23" s="2"/>
      <c r="M23" s="2"/>
      <c r="N23" s="12">
        <f>(D5*S23*2)+N25</f>
        <v>0.69326153163099968</v>
      </c>
      <c r="O23" s="2"/>
      <c r="P23" s="2"/>
      <c r="Q23" s="2"/>
      <c r="R23" s="2"/>
      <c r="S23" s="16">
        <f>B7</f>
        <v>0.1</v>
      </c>
      <c r="T23" s="2"/>
      <c r="U23" s="2"/>
      <c r="V23" s="2"/>
    </row>
    <row r="24" spans="1:31" x14ac:dyDescent="0.25">
      <c r="A24" s="6" t="s">
        <v>6</v>
      </c>
      <c r="B24" s="14">
        <f>(N10+N14)/2*S13</f>
        <v>0.65035073917639874</v>
      </c>
      <c r="C24" s="6" t="s">
        <v>15</v>
      </c>
      <c r="D24" s="14">
        <f t="shared" si="1"/>
        <v>0</v>
      </c>
      <c r="E24" s="14">
        <f t="shared" si="0"/>
        <v>0</v>
      </c>
      <c r="F24" s="6" t="s">
        <v>16</v>
      </c>
      <c r="G24" s="17" t="s">
        <v>200</v>
      </c>
      <c r="H24" s="2"/>
      <c r="I24" s="2"/>
      <c r="J24" s="2"/>
      <c r="K24" s="11"/>
      <c r="L24" s="2"/>
      <c r="M24" s="2"/>
      <c r="N24" s="2"/>
      <c r="O24" s="2"/>
      <c r="P24" s="2"/>
      <c r="Q24" s="2"/>
      <c r="R24" s="2"/>
      <c r="S24" s="2"/>
      <c r="T24" s="2"/>
      <c r="U24" s="2"/>
      <c r="V24" s="2"/>
    </row>
    <row r="25" spans="1:31" x14ac:dyDescent="0.25">
      <c r="A25" s="6" t="s">
        <v>28</v>
      </c>
      <c r="B25" s="14">
        <f>B22</f>
        <v>6.0309997780074912E-2</v>
      </c>
      <c r="C25" s="6" t="s">
        <v>15</v>
      </c>
      <c r="D25" s="14">
        <f t="shared" si="1"/>
        <v>0</v>
      </c>
      <c r="E25" s="14">
        <f t="shared" si="0"/>
        <v>0</v>
      </c>
      <c r="F25" s="6" t="s">
        <v>16</v>
      </c>
      <c r="G25" s="17" t="s">
        <v>194</v>
      </c>
      <c r="H25" s="2"/>
      <c r="I25" s="2"/>
      <c r="J25" s="2"/>
      <c r="K25" s="2"/>
      <c r="L25" s="2"/>
      <c r="M25" s="2"/>
      <c r="N25" s="12">
        <f>B9</f>
        <v>0.6</v>
      </c>
      <c r="O25" s="2"/>
      <c r="P25" s="2"/>
      <c r="Q25" s="2"/>
      <c r="R25" s="2"/>
      <c r="S25" s="2"/>
      <c r="T25" s="2"/>
      <c r="U25" s="2"/>
      <c r="V25" s="2"/>
    </row>
    <row r="26" spans="1:31" x14ac:dyDescent="0.25">
      <c r="A26" s="6" t="s">
        <v>30</v>
      </c>
      <c r="B26" s="14">
        <f>(B21+B20+B23+B24)*1.25</f>
        <v>1.8748699535848727</v>
      </c>
      <c r="C26" s="6" t="s">
        <v>15</v>
      </c>
      <c r="D26" s="14">
        <f t="shared" si="1"/>
        <v>0</v>
      </c>
      <c r="E26" s="14">
        <f t="shared" si="0"/>
        <v>0</v>
      </c>
      <c r="F26" s="6" t="s">
        <v>16</v>
      </c>
      <c r="G26" s="17" t="s">
        <v>23</v>
      </c>
      <c r="H26" s="2"/>
      <c r="I26" s="2"/>
      <c r="J26" s="2"/>
      <c r="K26" s="2"/>
      <c r="L26" s="2"/>
      <c r="M26" s="2"/>
      <c r="N26" s="2"/>
      <c r="O26" s="2"/>
      <c r="P26" s="2"/>
      <c r="Q26" s="2"/>
      <c r="R26" s="2"/>
      <c r="S26" s="2"/>
      <c r="T26" s="2"/>
      <c r="U26" s="2"/>
      <c r="V26" s="2"/>
    </row>
    <row r="27" spans="1:31" x14ac:dyDescent="0.25">
      <c r="A27" s="6" t="s">
        <v>31</v>
      </c>
      <c r="B27" s="14">
        <f>B26</f>
        <v>1.8748699535848727</v>
      </c>
      <c r="C27" s="6" t="s">
        <v>15</v>
      </c>
      <c r="D27" s="14">
        <f t="shared" si="1"/>
        <v>0</v>
      </c>
      <c r="E27" s="14">
        <f>E26</f>
        <v>0</v>
      </c>
      <c r="F27" s="6" t="s">
        <v>16</v>
      </c>
      <c r="G27" s="17"/>
    </row>
    <row r="28" spans="1:31" x14ac:dyDescent="0.25">
      <c r="A28" s="6" t="s">
        <v>32</v>
      </c>
      <c r="B28" s="14">
        <f>PI()*B4^2/4</f>
        <v>7.8539816339744835E-3</v>
      </c>
      <c r="C28" s="6" t="s">
        <v>15</v>
      </c>
      <c r="D28" s="14">
        <f t="shared" si="1"/>
        <v>0</v>
      </c>
      <c r="E28" s="14">
        <f>D28*B28</f>
        <v>0</v>
      </c>
      <c r="F28" s="6" t="s">
        <v>16</v>
      </c>
      <c r="G28" s="17"/>
    </row>
    <row r="29" spans="1:31" x14ac:dyDescent="0.25">
      <c r="A29" s="9"/>
      <c r="B29" s="8"/>
      <c r="C29" s="9"/>
      <c r="D29" s="8"/>
      <c r="E29" s="8"/>
      <c r="F29" s="9"/>
    </row>
    <row r="36" spans="1:10" x14ac:dyDescent="0.25">
      <c r="A36" s="5"/>
      <c r="B36" s="15"/>
      <c r="C36" s="5"/>
      <c r="D36" s="15"/>
      <c r="E36" s="15"/>
      <c r="F36" s="5"/>
      <c r="G36" s="5"/>
      <c r="H36" s="5"/>
      <c r="I36" s="5"/>
      <c r="J36" s="5"/>
    </row>
    <row r="57" spans="1:10" x14ac:dyDescent="0.25">
      <c r="A57" s="5"/>
      <c r="B57" s="15"/>
      <c r="C57" s="5"/>
      <c r="D57" s="15"/>
      <c r="E57" s="15"/>
      <c r="F57" s="5"/>
      <c r="G57" s="5"/>
      <c r="H57" s="5"/>
      <c r="I57" s="5"/>
      <c r="J57" s="5"/>
    </row>
    <row r="58" spans="1:10" x14ac:dyDescent="0.25">
      <c r="A58" s="19"/>
      <c r="B58" s="20"/>
      <c r="C58" s="19"/>
      <c r="D58" s="20"/>
      <c r="E58" s="20"/>
      <c r="F58" s="19"/>
      <c r="G58" s="19"/>
      <c r="H58" s="19"/>
      <c r="I58" s="19"/>
      <c r="J58" s="19"/>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popis</vt:lpstr>
      <vt:lpstr>IZKOP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JanMakB</dc:creator>
  <cp:lastModifiedBy>Sabina Rupert</cp:lastModifiedBy>
  <cp:lastPrinted>2018-05-10T07:04:58Z</cp:lastPrinted>
  <dcterms:created xsi:type="dcterms:W3CDTF">2017-01-20T08:24:00Z</dcterms:created>
  <dcterms:modified xsi:type="dcterms:W3CDTF">2018-09-21T09:52:18Z</dcterms:modified>
</cp:coreProperties>
</file>