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a_delovni_zvezek"/>
  <mc:AlternateContent xmlns:mc="http://schemas.openxmlformats.org/markup-compatibility/2006">
    <mc:Choice Requires="x15">
      <x15ac:absPath xmlns:x15ac="http://schemas.microsoft.com/office/spreadsheetml/2010/11/ac" url="C:\Sabina\JN Podrecje - VH Sumberk\"/>
    </mc:Choice>
  </mc:AlternateContent>
  <xr:revisionPtr revIDLastSave="0" documentId="13_ncr:1_{291CB32F-86B7-4B05-9183-36BF798600FA}" xr6:coauthVersionLast="37" xr6:coauthVersionMax="37" xr10:uidLastSave="{00000000-0000-0000-0000-000000000000}"/>
  <bookViews>
    <workbookView xWindow="0" yWindow="0" windowWidth="21570" windowHeight="7680" xr2:uid="{00000000-000D-0000-FFFF-FFFF00000000}"/>
  </bookViews>
  <sheets>
    <sheet name="popis" sheetId="1" r:id="rId1"/>
    <sheet name="IZKOP"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1" l="1"/>
  <c r="I95" i="1" l="1"/>
  <c r="I162" i="1" l="1"/>
  <c r="I158" i="1"/>
  <c r="I157" i="1"/>
  <c r="I111" i="1"/>
  <c r="I94" i="1"/>
  <c r="I87" i="1"/>
  <c r="I182" i="1" l="1"/>
  <c r="I166" i="1"/>
  <c r="I161" i="1"/>
  <c r="I165" i="1"/>
  <c r="I164" i="1"/>
  <c r="I163" i="1"/>
  <c r="I160" i="1" l="1"/>
  <c r="I106" i="1"/>
  <c r="I78" i="1"/>
  <c r="I77" i="1"/>
  <c r="I75" i="1"/>
  <c r="I74" i="1"/>
  <c r="I181" i="1" l="1"/>
  <c r="I149" i="1"/>
  <c r="I93" i="1" l="1"/>
  <c r="I159" i="1" l="1"/>
  <c r="I70" i="1" l="1"/>
  <c r="I190" i="1" l="1"/>
  <c r="I189" i="1"/>
  <c r="I188" i="1"/>
  <c r="I71" i="1" l="1"/>
  <c r="C35" i="1" l="1"/>
  <c r="K22" i="2" l="1"/>
  <c r="I191" i="1"/>
  <c r="I187" i="1"/>
  <c r="I186" i="1"/>
  <c r="I175" i="1"/>
  <c r="I174" i="1"/>
  <c r="I173" i="1"/>
  <c r="I172" i="1"/>
  <c r="I171" i="1"/>
  <c r="I156" i="1"/>
  <c r="I155" i="1"/>
  <c r="I154" i="1"/>
  <c r="I148" i="1"/>
  <c r="I147" i="1"/>
  <c r="I146" i="1"/>
  <c r="I133" i="1"/>
  <c r="I132" i="1"/>
  <c r="I131" i="1"/>
  <c r="I130" i="1"/>
  <c r="I129" i="1"/>
  <c r="I128" i="1"/>
  <c r="I127" i="1"/>
  <c r="I126" i="1"/>
  <c r="I125" i="1"/>
  <c r="I124" i="1"/>
  <c r="I123" i="1"/>
  <c r="I122" i="1"/>
  <c r="I121" i="1"/>
  <c r="I112" i="1"/>
  <c r="I110" i="1"/>
  <c r="I109" i="1"/>
  <c r="I108" i="1"/>
  <c r="I107" i="1"/>
  <c r="I105" i="1"/>
  <c r="I104" i="1"/>
  <c r="I103" i="1"/>
  <c r="I102" i="1"/>
  <c r="I101" i="1"/>
  <c r="I100" i="1"/>
  <c r="I99" i="1"/>
  <c r="I98" i="1"/>
  <c r="I97" i="1"/>
  <c r="I96" i="1"/>
  <c r="I92" i="1"/>
  <c r="I90" i="1"/>
  <c r="I89" i="1"/>
  <c r="I88" i="1"/>
  <c r="I85" i="1"/>
  <c r="I86" i="1"/>
  <c r="I84" i="1"/>
  <c r="I83" i="1"/>
  <c r="I82" i="1"/>
  <c r="I81" i="1"/>
  <c r="I80" i="1"/>
  <c r="I79" i="1"/>
  <c r="I76" i="1"/>
  <c r="I73" i="1"/>
  <c r="I72" i="1"/>
  <c r="I69" i="1"/>
  <c r="I68" i="1"/>
  <c r="I67" i="1"/>
  <c r="I66" i="1"/>
  <c r="I65" i="1"/>
  <c r="I64" i="1"/>
  <c r="I63" i="1"/>
  <c r="B28" i="2"/>
  <c r="N25" i="2"/>
  <c r="B19" i="2" s="1"/>
  <c r="S23" i="2"/>
  <c r="S21" i="2"/>
  <c r="U17" i="2"/>
  <c r="D17" i="2"/>
  <c r="D18" i="2" s="1"/>
  <c r="B14" i="2"/>
  <c r="S13" i="2"/>
  <c r="D5" i="2"/>
  <c r="I192" i="1" l="1"/>
  <c r="I193" i="1" s="1"/>
  <c r="I53" i="1" s="1"/>
  <c r="I134" i="1"/>
  <c r="I135" i="1" s="1"/>
  <c r="I51" i="1" s="1"/>
  <c r="I113" i="1"/>
  <c r="I114" i="1" s="1"/>
  <c r="I49" i="1" s="1"/>
  <c r="N23" i="2"/>
  <c r="N19" i="2" s="1"/>
  <c r="S17" i="2"/>
  <c r="D19" i="2"/>
  <c r="N10" i="2"/>
  <c r="B20" i="2" l="1"/>
  <c r="B21" i="2"/>
  <c r="N14" i="2"/>
  <c r="B24" i="2" s="1"/>
  <c r="I55" i="1"/>
  <c r="I35" i="1" s="1"/>
  <c r="B16" i="2"/>
  <c r="E19" i="2"/>
  <c r="D20" i="2"/>
  <c r="B22" i="2" l="1"/>
  <c r="B25" i="2" s="1"/>
  <c r="B23" i="2"/>
  <c r="B26" i="2" s="1"/>
  <c r="B27" i="2" s="1"/>
  <c r="E20" i="2"/>
  <c r="D21" i="2"/>
  <c r="E16" i="2"/>
  <c r="B18" i="2"/>
  <c r="E18" i="2" s="1"/>
  <c r="B17" i="2"/>
  <c r="E17" i="2" s="1"/>
  <c r="E21" i="2" l="1"/>
  <c r="D22" i="2"/>
  <c r="E22" i="2" l="1"/>
  <c r="D23" i="2"/>
  <c r="D24" i="2" l="1"/>
  <c r="E23" i="2"/>
  <c r="E24" i="2" l="1"/>
  <c r="D25" i="2"/>
  <c r="E25" i="2" l="1"/>
  <c r="D26" i="2"/>
  <c r="D27" i="2" l="1"/>
  <c r="D28" i="2" s="1"/>
  <c r="E28" i="2" s="1"/>
  <c r="E26" i="2"/>
  <c r="I39" i="1" l="1"/>
  <c r="I42" i="1" s="1"/>
  <c r="I44" i="1" s="1"/>
  <c r="E27" i="2"/>
</calcChain>
</file>

<file path=xl/sharedStrings.xml><?xml version="1.0" encoding="utf-8"?>
<sst xmlns="http://schemas.openxmlformats.org/spreadsheetml/2006/main" count="424" uniqueCount="251">
  <si>
    <t>Premer cevi</t>
  </si>
  <si>
    <t>m</t>
  </si>
  <si>
    <t>Naklon brežin</t>
  </si>
  <si>
    <t>°</t>
  </si>
  <si>
    <t>Nasip nad cevmi</t>
  </si>
  <si>
    <t xml:space="preserve">Posteljica </t>
  </si>
  <si>
    <t>Zgornji ustroj</t>
  </si>
  <si>
    <t>Širina dna</t>
  </si>
  <si>
    <t>Celotna globina</t>
  </si>
  <si>
    <t>Delež novega materiala</t>
  </si>
  <si>
    <t>%</t>
  </si>
  <si>
    <t>Delež starega materiala</t>
  </si>
  <si>
    <t>Delež strojnega izkopa</t>
  </si>
  <si>
    <t>Delež ročnega izkopa</t>
  </si>
  <si>
    <t>Izkop</t>
  </si>
  <si>
    <t>m2</t>
  </si>
  <si>
    <t>m3</t>
  </si>
  <si>
    <t xml:space="preserve">Strojni izkop </t>
  </si>
  <si>
    <t>Ročni izkop</t>
  </si>
  <si>
    <t>Planiranje</t>
  </si>
  <si>
    <t>1_11</t>
  </si>
  <si>
    <t>1_12</t>
  </si>
  <si>
    <t>Obsip</t>
  </si>
  <si>
    <t>1_13</t>
  </si>
  <si>
    <t>Zasip stari material</t>
  </si>
  <si>
    <t>Zasip novi material</t>
  </si>
  <si>
    <t>1_14</t>
  </si>
  <si>
    <t>1_15</t>
  </si>
  <si>
    <t>Prevozi na začasno</t>
  </si>
  <si>
    <t>1_16</t>
  </si>
  <si>
    <t>Prevozi na trajno</t>
  </si>
  <si>
    <t>Trajna deponija</t>
  </si>
  <si>
    <t>Cev</t>
  </si>
  <si>
    <t>kos</t>
  </si>
  <si>
    <t>PROJEKT:</t>
  </si>
  <si>
    <t>OBJEKT:</t>
  </si>
  <si>
    <t>VODOVOD</t>
  </si>
  <si>
    <t xml:space="preserve"> </t>
  </si>
  <si>
    <t>JAVNO KOMUNALNO PODJETJE PRODNIK d.o.o.</t>
  </si>
  <si>
    <t>1230 DOMŽALE</t>
  </si>
  <si>
    <t>SKUPNA REKAPITULACIJA:</t>
  </si>
  <si>
    <t>SKUPAJ:</t>
  </si>
  <si>
    <t>SKUPAJ</t>
  </si>
  <si>
    <t>A: REKAPITULACIJA GLAVNI VOD</t>
  </si>
  <si>
    <t>€</t>
  </si>
  <si>
    <t>postavka</t>
  </si>
  <si>
    <t>opis dela</t>
  </si>
  <si>
    <t>enota mere</t>
  </si>
  <si>
    <t>količina</t>
  </si>
  <si>
    <t>cena/enoto</t>
  </si>
  <si>
    <t>cena</t>
  </si>
  <si>
    <t>1.0</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</si>
  <si>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</si>
  <si>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</si>
  <si>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</si>
  <si>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</si>
  <si>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</si>
  <si>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</si>
  <si>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</si>
  <si>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</si>
  <si>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</si>
  <si>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</si>
  <si>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</si>
  <si>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</si>
  <si>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</si>
  <si>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</si>
  <si>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</si>
  <si>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</si>
  <si>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</si>
  <si>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</si>
  <si>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</si>
  <si>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</si>
  <si>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</si>
  <si>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</si>
  <si>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</si>
  <si>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</si>
  <si>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</si>
  <si>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</si>
  <si>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</si>
  <si>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1.29</t>
  </si>
  <si>
    <t>1.30</t>
  </si>
  <si>
    <t>ur</t>
  </si>
  <si>
    <t>1.34</t>
  </si>
  <si>
    <t>1.35</t>
  </si>
  <si>
    <t>1.36</t>
  </si>
  <si>
    <t>1.37</t>
  </si>
  <si>
    <t>ZEMELJSKA DELA GLAVNI VOD</t>
  </si>
  <si>
    <t>skupaj</t>
  </si>
  <si>
    <t>1.38</t>
  </si>
  <si>
    <t>1.39</t>
  </si>
  <si>
    <t>1.40</t>
  </si>
  <si>
    <t>1.41</t>
  </si>
  <si>
    <t>1.42</t>
  </si>
  <si>
    <t>1.43</t>
  </si>
  <si>
    <t>1.44</t>
  </si>
  <si>
    <t>1.45</t>
  </si>
  <si>
    <t>1.47</t>
  </si>
  <si>
    <t>1.48</t>
  </si>
  <si>
    <t>1.49</t>
  </si>
  <si>
    <t>1.50</t>
  </si>
  <si>
    <t>2.1</t>
  </si>
  <si>
    <t>2.2</t>
  </si>
  <si>
    <t>2.3</t>
  </si>
  <si>
    <t>2.4</t>
  </si>
  <si>
    <t>2.5</t>
  </si>
  <si>
    <t>2.6</t>
  </si>
  <si>
    <t>2.7</t>
  </si>
  <si>
    <t>2.8</t>
  </si>
  <si>
    <t>2.9</t>
  </si>
  <si>
    <t>2.10</t>
  </si>
  <si>
    <t>2.11</t>
  </si>
  <si>
    <t>2.12</t>
  </si>
  <si>
    <t>2.13</t>
  </si>
  <si>
    <t>MONTAŽNA DELA GLAVNI VOD</t>
  </si>
  <si>
    <t>2.14</t>
  </si>
  <si>
    <t>NL FAZONSKI KOSI:</t>
  </si>
  <si>
    <t>VODOVODNE ARMATURE</t>
  </si>
  <si>
    <t>SPOJNI KOSI</t>
  </si>
  <si>
    <t>MATERIAL ZA PROVIZORIJ</t>
  </si>
  <si>
    <t>NABAVA VODOVODNEGA MATERIALA GLAVNI VOD</t>
  </si>
  <si>
    <t>- upoštevano obstoječe stanje terena</t>
  </si>
  <si>
    <t>1.28</t>
  </si>
  <si>
    <t>1.46</t>
  </si>
  <si>
    <t>Savska cesta 34</t>
  </si>
  <si>
    <r>
      <t>m</t>
    </r>
    <r>
      <rPr>
        <vertAlign val="superscript"/>
        <sz val="10"/>
        <color theme="1"/>
        <rFont val="Arial Narrow"/>
        <family val="2"/>
        <charset val="238"/>
      </rPr>
      <t>1</t>
    </r>
  </si>
  <si>
    <r>
      <t>m</t>
    </r>
    <r>
      <rPr>
        <vertAlign val="superscript"/>
        <sz val="10"/>
        <color theme="1"/>
        <rFont val="Arial Narrow"/>
        <family val="2"/>
        <charset val="238"/>
      </rPr>
      <t>2</t>
    </r>
  </si>
  <si>
    <r>
      <t>m</t>
    </r>
    <r>
      <rPr>
        <vertAlign val="superscript"/>
        <sz val="10"/>
        <color theme="1"/>
        <rFont val="Arial Narrow"/>
        <family val="2"/>
        <charset val="238"/>
      </rPr>
      <t>3</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</si>
  <si>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zemeljskih del.</t>
    </r>
  </si>
  <si>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t>
    </r>
    <r>
      <rPr>
        <b/>
        <sz val="10"/>
        <color theme="1"/>
        <rFont val="Arial Narrow"/>
        <family val="2"/>
        <charset val="238"/>
      </rPr>
      <t>1000</t>
    </r>
    <r>
      <rPr>
        <sz val="10"/>
        <color theme="1"/>
        <rFont val="Arial Narrow"/>
        <family val="2"/>
        <charset val="238"/>
      </rPr>
      <t xml:space="preserve"> €, obračun je po dejanskih stroških.</t>
    </r>
  </si>
  <si>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t>
    </r>
    <r>
      <rPr>
        <b/>
        <sz val="10"/>
        <color theme="1"/>
        <rFont val="Arial Narrow"/>
        <family val="2"/>
        <charset val="238"/>
      </rPr>
      <t>2000</t>
    </r>
    <r>
      <rPr>
        <sz val="10"/>
        <color theme="1"/>
        <rFont val="Arial Narrow"/>
        <family val="2"/>
        <charset val="238"/>
      </rPr>
      <t xml:space="preserve"> €, obračun je po dejanskih stroških. Naročila dodatnih elementov zapore in morebitne poškodbe zapore so stroški izvajalca.</t>
    </r>
  </si>
  <si>
    <r>
      <rPr>
        <b/>
        <sz val="10"/>
        <color theme="1"/>
        <rFont val="Arial Narrow"/>
        <family val="2"/>
        <charset val="238"/>
      </rPr>
      <t>Ročno planiranje</t>
    </r>
    <r>
      <rPr>
        <sz val="10"/>
        <color theme="1"/>
        <rFont val="Arial Narrow"/>
        <family val="2"/>
        <charset val="238"/>
      </rPr>
      <t xml:space="preserve"> dna jarka v projektiranem padcu.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</si>
  <si>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Zakoličba osi </t>
    </r>
    <r>
      <rPr>
        <sz val="10"/>
        <color theme="1"/>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</si>
  <si>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Izdelava geodetskega posnetka</t>
    </r>
    <r>
      <rPr>
        <sz val="10"/>
        <color theme="1"/>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glavnega voda.</t>
    </r>
  </si>
  <si>
    <r>
      <rPr>
        <b/>
        <sz val="10"/>
        <color theme="1"/>
        <rFont val="Arial Narrow"/>
        <family val="2"/>
        <charset val="238"/>
      </rPr>
      <t>Površinski odkop humusa</t>
    </r>
    <r>
      <rPr>
        <sz val="10"/>
        <color theme="1"/>
        <rFont val="Arial Narrow"/>
        <family val="2"/>
        <charset val="238"/>
      </rPr>
      <t xml:space="preserve"> v povprečni debelini 20 cm z odlaganjem ob rob izkopa ali premetom do 10 m do gradbene jame.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</si>
  <si>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Strojno razgrinjanje in fino ročno </t>
    </r>
    <r>
      <rPr>
        <b/>
        <sz val="10"/>
        <color theme="1"/>
        <rFont val="Arial Narrow"/>
        <family val="2"/>
        <charset val="238"/>
      </rPr>
      <t>planiranje humusa</t>
    </r>
    <r>
      <rPr>
        <sz val="10"/>
        <color theme="1"/>
        <rFont val="Arial Narrow"/>
        <family val="2"/>
        <charset val="238"/>
      </rPr>
      <t xml:space="preserve"> v povprečni debelini 20 cm vključno z odrivom ali premetom materiala do 10 m. Ponovna zatravitev površin.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</si>
  <si>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</si>
  <si>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izdelava </t>
    </r>
    <r>
      <rPr>
        <b/>
        <sz val="10"/>
        <color theme="1"/>
        <rFont val="Arial Narrow"/>
        <family val="2"/>
        <charset val="238"/>
      </rPr>
      <t>posteljice</t>
    </r>
    <r>
      <rPr>
        <sz val="10"/>
        <color theme="1"/>
        <rFont val="Arial Narrow"/>
        <family val="2"/>
        <charset val="238"/>
      </rPr>
      <t xml:space="preserve"> v debelini 10 cm vključno s planiranjem in utrjevanjem do 95 % trdnosti po standardnem Proktorjevem postopku.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</si>
  <si>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t>
    </r>
    <r>
      <rPr>
        <b/>
        <sz val="10"/>
        <color theme="1"/>
        <rFont val="Arial Narrow"/>
        <family val="2"/>
        <charset val="238"/>
      </rPr>
      <t>tamponskega drobljenca</t>
    </r>
    <r>
      <rPr>
        <sz val="10"/>
        <color theme="1"/>
        <rFont val="Arial Narrow"/>
        <family val="2"/>
        <charset val="238"/>
      </rPr>
      <t xml:space="preserve"> frakcije 0,02 - 100 mm za zasip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</si>
  <si>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</si>
  <si>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Strojno rezanje</t>
    </r>
    <r>
      <rPr>
        <sz val="10"/>
        <color theme="1"/>
        <rFont val="Arial Narrow"/>
        <family val="2"/>
        <charset val="238"/>
      </rPr>
      <t xml:space="preserve"> asfalta debeline </t>
    </r>
    <r>
      <rPr>
        <b/>
        <sz val="10"/>
        <color theme="1"/>
        <rFont val="Arial Narrow"/>
        <family val="2"/>
        <charset val="238"/>
      </rPr>
      <t>do 12 cm</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</si>
  <si>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22 base B 70/100 A4</t>
    </r>
    <r>
      <rPr>
        <sz val="10"/>
        <color theme="1"/>
        <rFont val="Arial Narrow"/>
        <family val="2"/>
        <charset val="238"/>
      </rPr>
      <t xml:space="preserve"> v debelini </t>
    </r>
    <r>
      <rPr>
        <b/>
        <sz val="10"/>
        <color theme="1"/>
        <rFont val="Arial Narrow"/>
        <family val="2"/>
        <charset val="238"/>
      </rPr>
      <t>6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</si>
  <si>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obrabno-zapornim slojem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3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</si>
  <si>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Rušenje betonskih </t>
    </r>
    <r>
      <rPr>
        <sz val="10"/>
        <color theme="1"/>
        <rFont val="Arial Narrow"/>
        <family val="2"/>
        <charset val="238"/>
      </rPr>
      <t xml:space="preserve">robnikov z nakladanjem na kamion in odvozom na stalno lastno deponijo, vključno z manipulativnimi stroški in stroški deponije. Dobava in vgradnja novih betonskih robnikov </t>
    </r>
    <r>
      <rPr>
        <sz val="10"/>
        <color indexed="8"/>
        <rFont val="Arial Narrow"/>
        <family val="2"/>
        <charset val="238"/>
      </rPr>
      <t xml:space="preserve">15/25/100, 15/25/25, 15/25/33 ter postavitev v beton </t>
    </r>
    <r>
      <rPr>
        <b/>
        <sz val="10"/>
        <color indexed="8"/>
        <rFont val="Arial Narrow"/>
        <family val="2"/>
        <charset val="238"/>
      </rPr>
      <t>C16/20</t>
    </r>
    <r>
      <rPr>
        <sz val="10"/>
        <color indexed="8"/>
        <rFont val="Arial Narrow"/>
        <family val="2"/>
        <charset val="238"/>
      </rPr>
      <t xml:space="preserve"> s porabo 0,15 m3/m' in zalivanje stikov s cementno malto.
Obračun za </t>
    </r>
    <r>
      <rPr>
        <b/>
        <sz val="10"/>
        <color indexed="8"/>
        <rFont val="Arial Narrow"/>
        <family val="2"/>
        <charset val="238"/>
      </rPr>
      <t>m'</t>
    </r>
    <r>
      <rPr>
        <sz val="10"/>
        <color indexed="8"/>
        <rFont val="Arial Narrow"/>
        <family val="2"/>
        <charset val="238"/>
      </rPr>
      <t>.</t>
    </r>
  </si>
  <si>
    <r>
      <t xml:space="preserve">Rušenje, nakladanje in odvoz ruševin obstoječega </t>
    </r>
    <r>
      <rPr>
        <b/>
        <sz val="10"/>
        <color theme="1"/>
        <rFont val="Arial Narrow"/>
        <family val="2"/>
        <charset val="238"/>
      </rPr>
      <t>poškodovanega kanalizacijskega pokrova</t>
    </r>
    <r>
      <rPr>
        <sz val="10"/>
        <color theme="1"/>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color theme="1"/>
        <rFont val="Arial Narrow"/>
        <family val="2"/>
        <charset val="238"/>
      </rPr>
      <t>D400</t>
    </r>
    <r>
      <rPr>
        <sz val="10"/>
        <color theme="1"/>
        <rFont val="Arial Narrow"/>
        <family val="2"/>
        <charset val="238"/>
      </rPr>
      <t xml:space="preserve"> in AB tipska krovna plošča C20/25) Pokrov izveden na zaklep in z odprtinami za zračenje.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</si>
  <si>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 cestnega požiralnika</t>
    </r>
    <r>
      <rPr>
        <sz val="10"/>
        <color theme="1"/>
        <rFont val="Arial Narrow"/>
        <family val="2"/>
        <charset val="238"/>
      </rPr>
      <t xml:space="preserve"> z odvozom na stalno lastno deponijo.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</si>
  <si>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cestno rešetko 400/400 mm </t>
    </r>
    <r>
      <rPr>
        <b/>
        <sz val="10"/>
        <color theme="1"/>
        <rFont val="Arial Narrow"/>
        <family val="2"/>
        <charset val="238"/>
      </rPr>
      <t>D400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</si>
  <si>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LTŽ okvirjem in pokrovom </t>
    </r>
    <r>
      <rPr>
        <b/>
        <sz val="10"/>
        <color theme="1"/>
        <rFont val="Arial Narrow"/>
        <family val="2"/>
        <charset val="238"/>
      </rPr>
      <t>C250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</si>
  <si>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Sanacija cestnega požiralnika</t>
    </r>
    <r>
      <rPr>
        <sz val="10"/>
        <color theme="1"/>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</si>
  <si>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Dvig ali spust obstoječih LTŽ pokrovov</t>
    </r>
    <r>
      <rPr>
        <sz val="10"/>
        <color theme="1"/>
        <rFont val="Arial Narrow"/>
        <family val="2"/>
        <charset val="238"/>
      </rPr>
      <t xml:space="preserve"> na cesti in pločniku (telekom, elektro, kanalizacija) na ustrezno višino. V ceni so zajeta vsa potrebna dela in material.
Obračun za </t>
    </r>
    <r>
      <rPr>
        <b/>
        <sz val="10"/>
        <color theme="1"/>
        <rFont val="Arial Narrow"/>
        <family val="2"/>
        <charset val="238"/>
      </rPr>
      <t>1 kos</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</si>
  <si>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160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</si>
  <si>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Črpanje vode</t>
    </r>
    <r>
      <rPr>
        <sz val="10"/>
        <color theme="1"/>
        <rFont val="Arial Narrow"/>
        <family val="2"/>
        <charset val="238"/>
      </rPr>
      <t xml:space="preserve"> iz gradbene jame, do </t>
    </r>
    <r>
      <rPr>
        <b/>
        <sz val="10"/>
        <color theme="1"/>
        <rFont val="Arial Narrow"/>
        <family val="2"/>
        <charset val="238"/>
      </rPr>
      <t>5 l/s</t>
    </r>
    <r>
      <rPr>
        <sz val="10"/>
        <color theme="1"/>
        <rFont val="Arial Narrow"/>
        <family val="2"/>
        <charset val="238"/>
      </rPr>
      <t xml:space="preserve">.
Obračun je po </t>
    </r>
    <r>
      <rPr>
        <b/>
        <sz val="10"/>
        <color theme="1"/>
        <rFont val="Arial Narrow"/>
        <family val="2"/>
        <charset val="238"/>
      </rPr>
      <t>urah</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</si>
  <si>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200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</si>
  <si>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Obbetoniranje</t>
    </r>
    <r>
      <rPr>
        <sz val="10"/>
        <color theme="1"/>
        <rFont val="Arial Narrow"/>
        <family val="2"/>
        <charset val="238"/>
      </rPr>
      <t xml:space="preserve"> odcepov, hidrantov, odzračevalnih garnitur, lokov in podbetoniranje NL elementov v jaških s porabo betona do  </t>
    </r>
    <r>
      <rPr>
        <b/>
        <sz val="10"/>
        <color theme="1"/>
        <rFont val="Arial Narrow"/>
        <family val="2"/>
        <charset val="238"/>
      </rPr>
      <t>0,15 - 0,20 m</t>
    </r>
    <r>
      <rPr>
        <b/>
        <vertAlign val="superscript"/>
        <sz val="10"/>
        <color theme="1"/>
        <rFont val="Arial Narrow"/>
        <family val="2"/>
        <charset val="238"/>
      </rPr>
      <t>3</t>
    </r>
    <r>
      <rPr>
        <b/>
        <sz val="10"/>
        <color theme="1"/>
        <rFont val="Arial Narrow"/>
        <family val="2"/>
        <charset val="238"/>
      </rPr>
      <t>/kos</t>
    </r>
    <r>
      <rPr>
        <sz val="10"/>
        <color theme="1"/>
        <rFont val="Arial Narrow"/>
        <family val="2"/>
        <charset val="238"/>
      </rPr>
      <t xml:space="preserve">.
Obračun za </t>
    </r>
    <r>
      <rPr>
        <b/>
        <sz val="10"/>
        <color theme="1"/>
        <rFont val="Arial Narrow"/>
        <family val="2"/>
        <charset val="238"/>
      </rPr>
      <t>1 obbetoniranje</t>
    </r>
    <r>
      <rPr>
        <sz val="10"/>
        <color theme="1"/>
        <rFont val="Arial Narrow"/>
        <family val="2"/>
        <charset val="238"/>
      </rPr>
      <t>.</t>
    </r>
  </si>
  <si>
    <r>
      <rPr>
        <b/>
        <sz val="10"/>
        <color theme="1"/>
        <rFont val="Arial Narrow"/>
        <family val="2"/>
        <charset val="238"/>
      </rPr>
      <t>Zavarovanje nastavkov</t>
    </r>
    <r>
      <rPr>
        <sz val="10"/>
        <color theme="1"/>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</si>
  <si>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xml:space="preserve">) za </t>
    </r>
    <r>
      <rPr>
        <b/>
        <sz val="10"/>
        <color theme="1"/>
        <rFont val="Arial Narrow"/>
        <family val="2"/>
        <charset val="238"/>
      </rPr>
      <t>potrebe hidrantov</t>
    </r>
    <r>
      <rPr>
        <sz val="10"/>
        <color theme="1"/>
        <rFont val="Arial Narrow"/>
        <family val="2"/>
        <charset val="238"/>
      </rPr>
      <t>. Obsip hidrantov s primernim gramoznim materialom in izkopanim materialom (približno 1 m</t>
    </r>
    <r>
      <rPr>
        <vertAlign val="superscript"/>
        <sz val="10"/>
        <color theme="1"/>
        <rFont val="Arial Narrow"/>
        <family val="2"/>
        <charset val="238"/>
      </rPr>
      <t>3</t>
    </r>
    <r>
      <rPr>
        <sz val="10"/>
        <color theme="1"/>
        <rFont val="Arial Narrow"/>
        <family val="2"/>
        <charset val="238"/>
      </rPr>
      <t xml:space="preserve">/kos). Povrnitev terena v prvotno stanje.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</si>
  <si>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Izvedba križanj</t>
    </r>
    <r>
      <rPr>
        <sz val="10"/>
        <color theme="1"/>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theme="1"/>
        <rFont val="Arial Narrow"/>
        <family val="2"/>
        <charset val="238"/>
      </rPr>
      <t>1 križanje</t>
    </r>
    <r>
      <rPr>
        <sz val="10"/>
        <color theme="1"/>
        <rFont val="Arial Narrow"/>
        <family val="2"/>
        <charset val="238"/>
      </rPr>
      <t>.</t>
    </r>
  </si>
  <si>
    <r>
      <rPr>
        <b/>
        <sz val="10"/>
        <color theme="1"/>
        <rFont val="Arial Narrow"/>
        <family val="2"/>
        <charset val="238"/>
      </rPr>
      <t>Demontaža obstoječih cevi</t>
    </r>
    <r>
      <rPr>
        <sz val="10"/>
        <color theme="1"/>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</si>
  <si>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80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</si>
  <si>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podtalnega ali nadtalnega </t>
    </r>
    <r>
      <rPr>
        <b/>
        <sz val="10"/>
        <color theme="1"/>
        <rFont val="Arial Narrow"/>
        <family val="2"/>
        <charset val="238"/>
      </rPr>
      <t>hidranta</t>
    </r>
    <r>
      <rPr>
        <sz val="10"/>
        <color theme="1"/>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</si>
  <si>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polaganje vseh cevi v jarek ter montaža in poravnava v vertikalni in horizontalni smeri.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</si>
  <si>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t>
    </r>
    <r>
      <rPr>
        <b/>
        <sz val="10"/>
        <color theme="1"/>
        <rFont val="Arial Narrow"/>
        <family val="2"/>
        <charset val="238"/>
      </rPr>
      <t>odzračevalne garniture</t>
    </r>
    <r>
      <rPr>
        <sz val="10"/>
        <color theme="1"/>
        <rFont val="Arial Narrow"/>
        <family val="2"/>
        <charset val="238"/>
      </rPr>
      <t xml:space="preserve"> (podzemna izvedba s cestno kapo).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</si>
  <si>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zobčastih </t>
    </r>
    <r>
      <rPr>
        <b/>
        <sz val="10"/>
        <color theme="1"/>
        <rFont val="Arial Narrow"/>
        <family val="2"/>
        <charset val="238"/>
      </rPr>
      <t>spojk</t>
    </r>
    <r>
      <rPr>
        <sz val="10"/>
        <color theme="1"/>
        <rFont val="Arial Narrow"/>
        <family val="2"/>
        <charset val="238"/>
      </rPr>
      <t xml:space="preserve">, maxi quick spojk in univerzalnih spojk.
Obračun za </t>
    </r>
    <r>
      <rPr>
        <b/>
        <sz val="10"/>
        <color theme="1"/>
        <rFont val="Arial Narrow"/>
        <family val="2"/>
        <charset val="238"/>
      </rPr>
      <t>1 kos</t>
    </r>
    <r>
      <rPr>
        <sz val="10"/>
        <color theme="1"/>
        <rFont val="Arial Narrow"/>
        <family val="2"/>
        <charset val="238"/>
      </rPr>
      <t>.</t>
    </r>
  </si>
  <si>
    <r>
      <t xml:space="preserve">Izvedba </t>
    </r>
    <r>
      <rPr>
        <b/>
        <sz val="10"/>
        <color theme="1"/>
        <rFont val="Arial Narrow"/>
        <family val="2"/>
        <charset val="238"/>
      </rPr>
      <t>tlačnega preizkusa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v skladu s standardom EN 805 in zahtevami upravljalca vodovoda.
Obračun za </t>
    </r>
    <r>
      <rPr>
        <b/>
        <sz val="10"/>
        <color theme="1"/>
        <rFont val="Arial Narrow"/>
        <family val="2"/>
        <charset val="238"/>
      </rPr>
      <t xml:space="preserve">1 m' </t>
    </r>
    <r>
      <rPr>
        <sz val="10"/>
        <color theme="1"/>
        <rFont val="Arial Narrow"/>
        <family val="2"/>
        <charset val="238"/>
      </rPr>
      <t>voda.</t>
    </r>
  </si>
  <si>
    <r>
      <rPr>
        <b/>
        <sz val="10"/>
        <color theme="1"/>
        <rFont val="Arial Narrow"/>
        <family val="2"/>
        <charset val="238"/>
      </rPr>
      <t>Dezinfekcija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pred izvedbo prevezav in vključitvijo v obratovanje. Postavka vključuje izpiranje cevovoda in pridobitev dokazila o ustreznosti kvalitete vode.
Obračun za </t>
    </r>
    <r>
      <rPr>
        <b/>
        <sz val="10"/>
        <color theme="1"/>
        <rFont val="Arial Narrow"/>
        <family val="2"/>
        <charset val="238"/>
      </rPr>
      <t>1 m'</t>
    </r>
    <r>
      <rPr>
        <sz val="10"/>
        <color theme="1"/>
        <rFont val="Arial Narrow"/>
        <family val="2"/>
        <charset val="238"/>
      </rPr>
      <t>.</t>
    </r>
  </si>
  <si>
    <r>
      <t xml:space="preserve">Nabava in </t>
    </r>
    <r>
      <rPr>
        <b/>
        <sz val="10"/>
        <color theme="1"/>
        <rFont val="Arial Narrow"/>
        <family val="2"/>
        <charset val="238"/>
      </rPr>
      <t>polaganje označevalnega traku</t>
    </r>
    <r>
      <rPr>
        <sz val="10"/>
        <color theme="1"/>
        <rFont val="Arial Narrow"/>
        <family val="2"/>
        <charset val="238"/>
      </rPr>
      <t xml:space="preserve"> nad vodovodnimi cevmi.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</si>
  <si>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Nabava</t>
    </r>
    <r>
      <rPr>
        <sz val="10"/>
        <color theme="1"/>
        <rFont val="Arial Narrow"/>
        <family val="2"/>
        <charset val="238"/>
      </rPr>
      <t xml:space="preserve">, dobava in montaža </t>
    </r>
    <r>
      <rPr>
        <b/>
        <sz val="10"/>
        <color theme="1"/>
        <rFont val="Arial Narrow"/>
        <family val="2"/>
        <charset val="238"/>
      </rPr>
      <t>tablic</t>
    </r>
    <r>
      <rPr>
        <sz val="10"/>
        <color theme="1"/>
        <rFont val="Arial Narrow"/>
        <family val="2"/>
        <charset val="238"/>
      </rPr>
      <t xml:space="preserve"> za označevanje podtalnih hidrantov, zračnikov in zasunov.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</si>
  <si>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montažnih del.</t>
    </r>
  </si>
  <si>
    <r>
      <rPr>
        <b/>
        <sz val="10"/>
        <color theme="1"/>
        <rFont val="Arial Narrow"/>
        <family val="2"/>
        <charset val="238"/>
      </rPr>
      <t xml:space="preserve">Montaža PE d 63 </t>
    </r>
    <r>
      <rPr>
        <sz val="10"/>
        <color theme="1"/>
        <rFont val="Arial Narrow"/>
        <family val="2"/>
        <charset val="238"/>
      </rPr>
      <t xml:space="preserve">cevi za </t>
    </r>
    <r>
      <rPr>
        <b/>
        <sz val="10"/>
        <color theme="1"/>
        <rFont val="Arial Narrow"/>
        <family val="2"/>
        <charset val="238"/>
      </rPr>
      <t>provizorij</t>
    </r>
    <r>
      <rPr>
        <sz val="10"/>
        <color theme="1"/>
        <rFont val="Arial Narrow"/>
        <family val="2"/>
        <charset val="238"/>
      </rPr>
      <t xml:space="preserve">, odcep </t>
    </r>
    <r>
      <rPr>
        <b/>
        <sz val="10"/>
        <color theme="1"/>
        <rFont val="Arial Narrow"/>
        <family val="2"/>
        <charset val="238"/>
      </rPr>
      <t>s cevi DN 80</t>
    </r>
    <r>
      <rPr>
        <sz val="10"/>
        <color theme="1"/>
        <rFont val="Arial Narrow"/>
        <family val="2"/>
        <charset val="238"/>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color theme="1"/>
        <rFont val="Arial Narrow"/>
        <family val="2"/>
        <charset val="238"/>
      </rPr>
      <t>1 m'</t>
    </r>
    <r>
      <rPr>
        <sz val="10"/>
        <color theme="1"/>
        <rFont val="Arial Narrow"/>
        <family val="2"/>
        <charset val="238"/>
      </rPr>
      <t>.</t>
    </r>
  </si>
  <si>
    <t>V ceni NL cevi so všteta potrebna standardna tesnila in Vi tesnila.</t>
  </si>
  <si>
    <t>V ceni NL fazonskih kosov so všteta vsa potrebna tesnila. V ceni NL kosov, spojnih kosov in armaturah na prirobnico so všteta vsa potrebna tesnila in vijačni material.</t>
  </si>
  <si>
    <r>
      <t xml:space="preserve">N kos, </t>
    </r>
    <r>
      <rPr>
        <b/>
        <sz val="10"/>
        <color theme="1"/>
        <rFont val="Arial Narrow"/>
        <family val="2"/>
        <charset val="238"/>
      </rPr>
      <t>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</si>
  <si>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80</t>
    </r>
    <r>
      <rPr>
        <sz val="10"/>
        <color theme="1"/>
        <rFont val="Arial Narrow"/>
        <family val="2"/>
        <charset val="238"/>
      </rPr>
      <t>, PN 10</t>
    </r>
  </si>
  <si>
    <r>
      <rPr>
        <b/>
        <sz val="10"/>
        <color theme="1"/>
        <rFont val="Arial Narrow"/>
        <family val="2"/>
        <charset val="238"/>
      </rPr>
      <t>Nadtalni INOX hidrant</t>
    </r>
    <r>
      <rPr>
        <sz val="10"/>
        <color theme="1"/>
        <rFont val="Arial Narrow"/>
        <family val="2"/>
        <charset val="238"/>
      </rPr>
      <t xml:space="preserve"> lomljive izvedbe z letečo prirobnico in vgradno dolžino 1,25 m, </t>
    </r>
    <r>
      <rPr>
        <b/>
        <sz val="10"/>
        <color theme="1"/>
        <rFont val="Arial Narrow"/>
        <family val="2"/>
        <charset val="238"/>
      </rPr>
      <t>DN 80</t>
    </r>
    <r>
      <rPr>
        <sz val="10"/>
        <color theme="1"/>
        <rFont val="Arial Narrow"/>
        <family val="2"/>
        <charset val="238"/>
      </rPr>
      <t xml:space="preserve"> (skladen z SIST EN 14384:2005).</t>
    </r>
  </si>
  <si>
    <t>V ceni spojnih kosov je vključen ves potreben vijačni material za medprirobnične spoje fazonskih kosov, armatur in spojnih kosov.</t>
  </si>
  <si>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materiala.</t>
    </r>
  </si>
  <si>
    <t>POOBLAŠČENI INVESTITOR:</t>
  </si>
  <si>
    <t>DDV 22 %</t>
  </si>
  <si>
    <t>SKUPAJ BRUTO:</t>
  </si>
  <si>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</si>
  <si>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</si>
  <si>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t>
    </r>
    <r>
      <rPr>
        <b/>
        <sz val="10"/>
        <color theme="1"/>
        <rFont val="Arial Narrow"/>
        <family val="2"/>
        <charset val="238"/>
      </rPr>
      <t>izdelava obsipa in nasipa</t>
    </r>
    <r>
      <rPr>
        <sz val="10"/>
        <color theme="1"/>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</si>
  <si>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Vodovod - širok izkop</t>
  </si>
  <si>
    <t>1_18</t>
  </si>
  <si>
    <t>1_17</t>
  </si>
  <si>
    <r>
      <rPr>
        <b/>
        <sz val="10"/>
        <color theme="1"/>
        <rFont val="Arial Narrow"/>
        <family val="2"/>
        <charset val="238"/>
      </rPr>
      <t xml:space="preserve">Rezkanje asfalta </t>
    </r>
    <r>
      <rPr>
        <sz val="10"/>
        <color theme="1"/>
        <rFont val="Arial Narrow"/>
        <family val="2"/>
        <charset val="238"/>
      </rPr>
      <t xml:space="preserve">v debelini </t>
    </r>
    <r>
      <rPr>
        <b/>
        <sz val="10"/>
        <color theme="1"/>
        <rFont val="Arial Narrow"/>
        <family val="2"/>
        <charset val="238"/>
      </rPr>
      <t xml:space="preserve">3 - 5 cm </t>
    </r>
    <r>
      <rPr>
        <sz val="10"/>
        <color theme="1"/>
        <rFont val="Arial Narrow"/>
        <family val="2"/>
        <charset val="238"/>
      </rPr>
      <t xml:space="preserve">na robovih že odrezanega asfalta v </t>
    </r>
    <r>
      <rPr>
        <b/>
        <sz val="10"/>
        <color theme="1"/>
        <rFont val="Arial Narrow"/>
        <family val="2"/>
        <charset val="238"/>
      </rPr>
      <t xml:space="preserve">širini 0,20 do 0,50 m </t>
    </r>
    <r>
      <rPr>
        <sz val="10"/>
        <color theme="1"/>
        <rFont val="Arial Narrow"/>
        <family val="2"/>
        <charset val="238"/>
      </rPr>
      <t xml:space="preserve">in odvozom na trajno lastno deponijo, vključno s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</si>
  <si>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finega planuma</t>
    </r>
    <r>
      <rPr>
        <sz val="10"/>
        <color theme="1"/>
        <rFont val="Arial Narrow"/>
        <family val="2"/>
        <charset val="238"/>
      </rPr>
      <t xml:space="preserve"> zgornjega ustroja in utrjevanjem na predpisano nosilnost, vključno z dosipom materiala in meritvami nosilnosti.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</si>
  <si>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varnostnega načrta</t>
    </r>
    <r>
      <rPr>
        <sz val="10"/>
        <color theme="1"/>
        <rFont val="Arial Narrow"/>
        <family val="2"/>
        <charset val="238"/>
      </rPr>
      <t xml:space="preserve"> za enostavnejši objekt. V izdelavo so vključeni vsi stroški. Koordinacija VZPD na gradbišču. V ceno je vštet tudi en obisk na gradbišču.
V ponudbi se predpostavi cena </t>
    </r>
    <r>
      <rPr>
        <b/>
        <sz val="10"/>
        <color theme="1"/>
        <rFont val="Arial Narrow"/>
        <family val="2"/>
        <charset val="238"/>
      </rPr>
      <t>200 €</t>
    </r>
    <r>
      <rPr>
        <sz val="10"/>
        <color theme="1"/>
        <rFont val="Arial Narrow"/>
        <family val="2"/>
        <charset val="238"/>
      </rPr>
      <t>.</t>
    </r>
  </si>
  <si>
    <t>1_19</t>
  </si>
  <si>
    <r>
      <t xml:space="preserve">Zasip z </t>
    </r>
    <r>
      <rPr>
        <b/>
        <sz val="10"/>
        <color theme="1"/>
        <rFont val="Arial Narrow"/>
        <family val="2"/>
        <charset val="238"/>
      </rPr>
      <t>obstoječim materialom</t>
    </r>
    <r>
      <rPr>
        <sz val="10"/>
        <color theme="1"/>
        <rFont val="Arial Narrow"/>
        <family val="2"/>
        <charset val="238"/>
      </rPr>
      <t xml:space="preserve"> (do 10 %)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nasipa.</t>
    </r>
  </si>
  <si>
    <r>
      <t xml:space="preserve">Nabava, postavitev in obbetoniranje </t>
    </r>
    <r>
      <rPr>
        <b/>
        <sz val="10"/>
        <color theme="1"/>
        <rFont val="Arial Narrow"/>
        <family val="2"/>
        <charset val="238"/>
      </rPr>
      <t>stebričkov signalnih tablic</t>
    </r>
    <r>
      <rPr>
        <sz val="10"/>
        <color theme="1"/>
        <rFont val="Arial Narrow"/>
        <family val="2"/>
        <charset val="238"/>
      </rPr>
      <t xml:space="preserve"> za oznako podzemnih hidrantov, odzračevalnih garnitur in zasunov. Stebrički so iz jeklenih korozijako zaščitenih cevi fi 50 in višine 2500 mm. Poraba betona do 0,15 m3/kos.
Obračun za </t>
    </r>
    <r>
      <rPr>
        <b/>
        <sz val="10"/>
        <color theme="1"/>
        <rFont val="Arial Narrow"/>
        <family val="2"/>
        <charset val="238"/>
      </rPr>
      <t>1 kos</t>
    </r>
    <r>
      <rPr>
        <sz val="10"/>
        <color theme="1"/>
        <rFont val="Arial Narrow"/>
        <family val="2"/>
        <charset val="238"/>
      </rPr>
      <t>.</t>
    </r>
  </si>
  <si>
    <t>INVESTITOR:</t>
  </si>
  <si>
    <t>1. ZEMELJSKA DELA</t>
  </si>
  <si>
    <t>2. MONTAŽNA DELA</t>
  </si>
  <si>
    <t>3. NABAVA MATERIALA</t>
  </si>
  <si>
    <t>A: GLAVNI VOD</t>
  </si>
  <si>
    <r>
      <t xml:space="preserve">CEVI: </t>
    </r>
    <r>
      <rPr>
        <sz val="11"/>
        <rFont val="Arial Narrow"/>
        <family val="2"/>
        <charset val="238"/>
      </rPr>
      <t xml:space="preserve"> SIST EN 545:2010, C40</t>
    </r>
  </si>
  <si>
    <t>OBČINA DOMŽALE</t>
  </si>
  <si>
    <t>Ljubljanska c. 69, 1230 Domžale</t>
  </si>
  <si>
    <r>
      <rPr>
        <b/>
        <sz val="10"/>
        <rFont val="Arial Narrow"/>
        <family val="2"/>
        <charset val="238"/>
      </rPr>
      <t>Podtalni hidrant-blatnik</t>
    </r>
    <r>
      <rPr>
        <sz val="10"/>
        <rFont val="Arial Narrow"/>
        <family val="2"/>
        <charset val="238"/>
      </rPr>
      <t xml:space="preserve"> s podložko in cestno kapo,               </t>
    </r>
    <r>
      <rPr>
        <b/>
        <sz val="10"/>
        <rFont val="Arial Narrow"/>
        <family val="2"/>
        <charset val="238"/>
      </rPr>
      <t>H = 1,5 m</t>
    </r>
    <r>
      <rPr>
        <sz val="10"/>
        <rFont val="Arial Narrow"/>
        <family val="2"/>
        <charset val="238"/>
      </rPr>
      <t xml:space="preserve">, npr. Hawle 490F/490Z z možnostjo popolne izpraznitve in pretokom 165 m3/h pri 1 bar tlačne razlike,      </t>
    </r>
    <r>
      <rPr>
        <b/>
        <sz val="10"/>
        <rFont val="Arial Narrow"/>
        <family val="2"/>
        <charset val="238"/>
      </rPr>
      <t>DN 80</t>
    </r>
    <r>
      <rPr>
        <sz val="10"/>
        <rFont val="Arial Narrow"/>
        <family val="2"/>
        <charset val="238"/>
      </rPr>
      <t xml:space="preserve">, PN 16 (skladen z </t>
    </r>
    <r>
      <rPr>
        <b/>
        <sz val="10"/>
        <rFont val="Arial Narrow"/>
        <family val="2"/>
        <charset val="238"/>
      </rPr>
      <t>DIN 3221).</t>
    </r>
  </si>
  <si>
    <r>
      <t xml:space="preserve">Vzdrževanje </t>
    </r>
    <r>
      <rPr>
        <b/>
        <sz val="10"/>
        <color theme="1"/>
        <rFont val="Arial Narrow"/>
        <family val="2"/>
        <charset val="238"/>
      </rPr>
      <t>makadamskega vozišča</t>
    </r>
    <r>
      <rPr>
        <sz val="10"/>
        <color theme="1"/>
        <rFont val="Arial Narrow"/>
        <family val="2"/>
        <charset val="238"/>
      </rPr>
      <t xml:space="preserve"> z dosipom materiala pred dokončno utrditvijo vozišča. Izvedba vsakodnevno v času gradnje.</t>
    </r>
  </si>
  <si>
    <r>
      <rPr>
        <b/>
        <sz val="10"/>
        <color theme="1"/>
        <rFont val="Arial Narrow"/>
        <family val="2"/>
        <charset val="238"/>
      </rPr>
      <t>Odzračevalna garnitura</t>
    </r>
    <r>
      <rPr>
        <sz val="10"/>
        <color theme="1"/>
        <rFont val="Arial Narrow"/>
        <family val="2"/>
        <charset val="238"/>
      </rPr>
      <t xml:space="preserve"> podzemne izvedbe s cestno kapo in betonsko podložko, </t>
    </r>
    <r>
      <rPr>
        <b/>
        <sz val="10"/>
        <color theme="1"/>
        <rFont val="Arial Narrow"/>
        <family val="2"/>
        <charset val="238"/>
      </rPr>
      <t>H = 1,00 m</t>
    </r>
    <r>
      <rPr>
        <sz val="10"/>
        <color theme="1"/>
        <rFont val="Arial Narrow"/>
        <family val="2"/>
        <charset val="238"/>
      </rPr>
      <t xml:space="preserve">, največji zračni pretok 3,1 m3/min, </t>
    </r>
    <r>
      <rPr>
        <b/>
        <sz val="10"/>
        <color theme="1"/>
        <rFont val="Arial Narrow"/>
        <family val="2"/>
        <charset val="238"/>
      </rPr>
      <t>DN 50</t>
    </r>
    <r>
      <rPr>
        <sz val="10"/>
        <color theme="1"/>
        <rFont val="Arial Narrow"/>
        <family val="2"/>
        <charset val="238"/>
      </rPr>
      <t>, PN 10 (skladen z EN 1092-1).</t>
    </r>
  </si>
  <si>
    <r>
      <t xml:space="preserve">Vodovodne cevi </t>
    </r>
    <r>
      <rPr>
        <b/>
        <sz val="10"/>
        <color theme="1"/>
        <rFont val="Arial Narrow"/>
        <family val="2"/>
        <charset val="238"/>
      </rPr>
      <t>PE d 90x8,2 mm</t>
    </r>
  </si>
  <si>
    <r>
      <t xml:space="preserve">Zobčasta </t>
    </r>
    <r>
      <rPr>
        <b/>
        <sz val="10"/>
        <color theme="1"/>
        <rFont val="Arial Narrow"/>
        <family val="2"/>
        <charset val="238"/>
      </rPr>
      <t>spojka DN 80</t>
    </r>
    <r>
      <rPr>
        <sz val="10"/>
        <color theme="1"/>
        <rFont val="Arial Narrow"/>
        <family val="2"/>
        <charset val="238"/>
      </rPr>
      <t xml:space="preserve"> (d 90)</t>
    </r>
  </si>
  <si>
    <r>
      <t xml:space="preserve">INVESTICIJSKO VZDRŽEVANJE VODOVODA V OBČINI </t>
    </r>
    <r>
      <rPr>
        <b/>
        <sz val="11"/>
        <rFont val="Arial Narrow"/>
        <family val="2"/>
        <charset val="238"/>
      </rPr>
      <t>DOMŽALE</t>
    </r>
  </si>
  <si>
    <t>Faktor razrahljivosti upoštevan v ceni na enoto.</t>
  </si>
  <si>
    <r>
      <t xml:space="preserve">Sekanje podrasti - grmovja in dreves debel do 10 cm, strojno in ročno,  z razžaganjem in nalaganjem na transportna vozila ter odvozom na deponijo (vključno s stroški deponiranja).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</si>
  <si>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Odstranitev dreves nad fi 10 cm, drevesnih panjev, strojno in ročno, z razžaganjem in nalaganjem na transportna vozila ter odvozom na deponijo (vključno s stroški deponiranja).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</si>
  <si>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Strojni</t>
    </r>
    <r>
      <rPr>
        <sz val="10"/>
        <color theme="1"/>
        <rFont val="Arial Narrow"/>
        <family val="2"/>
        <charset val="238"/>
      </rPr>
      <t xml:space="preserve"> izkop vezljive zemljine/zrnate kamnine 4.-5. kategorije </t>
    </r>
    <r>
      <rPr>
        <b/>
        <sz val="10"/>
        <color theme="1"/>
        <rFont val="Arial Narrow"/>
        <family val="2"/>
        <charset val="238"/>
      </rPr>
      <t xml:space="preserve">z nakladanjem na transportno vozilo. </t>
    </r>
    <r>
      <rPr>
        <sz val="10"/>
        <color theme="1"/>
        <rFont val="Arial Narrow"/>
        <family val="2"/>
        <charset val="238"/>
      </rPr>
      <t xml:space="preserve">Izkop brežine se izvaja v naklonu 65° do </t>
    </r>
    <r>
      <rPr>
        <b/>
        <sz val="10"/>
        <color theme="1"/>
        <rFont val="Arial Narrow"/>
        <family val="2"/>
        <charset val="238"/>
      </rPr>
      <t>nivoja terena</t>
    </r>
    <r>
      <rPr>
        <sz val="10"/>
        <color theme="1"/>
        <rFont val="Arial Narrow"/>
        <family val="2"/>
        <charset val="238"/>
      </rPr>
      <t xml:space="preserve">, širina dna je 0,6 m in globine do 2,0 m </t>
    </r>
    <r>
      <rPr>
        <b/>
        <sz val="10"/>
        <color theme="1"/>
        <rFont val="Arial Narrow"/>
        <family val="2"/>
        <charset val="238"/>
      </rPr>
      <t>-v strmi brežini uporaba manjše strojne mehanizacije, primerno za strme brežine, z ravno žlico</t>
    </r>
    <r>
      <rPr>
        <sz val="10"/>
        <color theme="1"/>
        <rFont val="Arial Narrow"/>
        <family val="2"/>
        <charset val="238"/>
      </rPr>
      <t xml:space="preserv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</si>
  <si>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4.-5. kategorije </t>
    </r>
    <r>
      <rPr>
        <b/>
        <sz val="10"/>
        <color theme="1"/>
        <rFont val="Arial Narrow"/>
        <family val="2"/>
        <charset val="238"/>
      </rPr>
      <t>z nakladanjem na transportno vozilo</t>
    </r>
    <r>
      <rPr>
        <sz val="10"/>
        <color theme="1"/>
        <rFont val="Arial Narrow"/>
        <family val="2"/>
        <charset val="238"/>
      </rPr>
      <t xml:space="preserve">. Izkop brežine se izvaja v naklonu 65° do </t>
    </r>
    <r>
      <rPr>
        <b/>
        <sz val="10"/>
        <color theme="1"/>
        <rFont val="Arial Narrow"/>
        <family val="2"/>
        <charset val="238"/>
      </rPr>
      <t>nivoja terena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</si>
  <si>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FF l=500 mm, </t>
    </r>
    <r>
      <rPr>
        <b/>
        <sz val="10"/>
        <color theme="1"/>
        <rFont val="Arial Narrow"/>
        <family val="2"/>
        <charset val="238"/>
      </rPr>
      <t>DN 80</t>
    </r>
    <r>
      <rPr>
        <sz val="10"/>
        <color theme="1"/>
        <rFont val="Arial Narrow"/>
        <family val="2"/>
        <charset val="238"/>
      </rPr>
      <t>, PN 10</t>
    </r>
  </si>
  <si>
    <t>VODOVOD PODREČJE-VH ŠUMBERK</t>
  </si>
  <si>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=512 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</si>
  <si>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rPr>
        <b/>
        <sz val="10"/>
        <color theme="1"/>
        <rFont val="Arial Narrow"/>
        <family val="2"/>
        <charset val="238"/>
      </rPr>
      <t>Rezkanje ali rušenje</t>
    </r>
    <r>
      <rPr>
        <sz val="10"/>
        <color theme="1"/>
        <rFont val="Arial Narrow"/>
        <family val="2"/>
        <charset val="238"/>
      </rPr>
      <t xml:space="preserve"> asfaltnega cestišča-pločnika v debelini do 11 cm v potrebni širini vključno z </t>
    </r>
    <r>
      <rPr>
        <b/>
        <sz val="10"/>
        <color theme="1"/>
        <rFont val="Arial Narrow"/>
        <family val="2"/>
        <charset val="238"/>
      </rPr>
      <t>zarezanjem</t>
    </r>
    <r>
      <rPr>
        <sz val="10"/>
        <color theme="1"/>
        <rFont val="Arial Narrow"/>
        <family val="2"/>
        <charset val="238"/>
      </rPr>
      <t xml:space="preserve">, poravnavanjem, zavaljanjem in odvozom na trajno lastno deponijo, vključno s stroški deponije. Zagotavljanje prevoznosti do končne ureditve.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</si>
  <si>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asfaltnega pločnikae </t>
    </r>
    <r>
      <rPr>
        <b/>
        <sz val="10"/>
        <color theme="1"/>
        <rFont val="Arial Narrow"/>
        <family val="2"/>
        <charset val="238"/>
      </rPr>
      <t>v debelini 30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</si>
  <si>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Asfaltiranje</t>
    </r>
    <r>
      <rPr>
        <sz val="10"/>
        <color theme="1"/>
        <rFont val="Arial Narrow"/>
        <family val="2"/>
        <charset val="238"/>
      </rPr>
      <t xml:space="preserve"> pločnika z asfaltom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4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</si>
  <si>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Utrditev in uvaljanje</t>
    </r>
    <r>
      <rPr>
        <sz val="10"/>
        <color theme="1"/>
        <rFont val="Arial Narrow"/>
        <family val="2"/>
        <charset val="238"/>
      </rPr>
      <t xml:space="preserve"> zaključnega sloja makadamske površine do 95% trdnosti po standardnem Proktorjevem postopku. Obračun za </t>
    </r>
    <r>
      <rPr>
        <b/>
        <sz val="10"/>
        <color theme="1"/>
        <rFont val="Arial Narrow"/>
        <family val="2"/>
        <charset val="238"/>
      </rPr>
      <t>1 m2.</t>
    </r>
  </si>
  <si>
    <t>m1</t>
  </si>
  <si>
    <r>
      <rPr>
        <b/>
        <sz val="10"/>
        <color theme="1"/>
        <rFont val="Arial Narrow"/>
        <family val="2"/>
        <charset val="238"/>
      </rPr>
      <t>Izvedba sidranja cevovoda DN 150 v brežino po detajlu s porabo betona do 1.00 m3, kompletno z dodatnim izkopom in zasipom, s potrebnim materialom, sidranje po detajlu v brežini z naklonom nad 36%; 1x na cev</t>
    </r>
    <r>
      <rPr>
        <sz val="10"/>
        <color theme="1"/>
        <rFont val="Arial Narrow"/>
        <family val="2"/>
        <charset val="238"/>
      </rPr>
      <t xml:space="preserve">
Obračun za </t>
    </r>
    <r>
      <rPr>
        <b/>
        <sz val="10"/>
        <color theme="1"/>
        <rFont val="Arial Narrow"/>
        <family val="2"/>
        <charset val="238"/>
      </rPr>
      <t>1 komplet.</t>
    </r>
  </si>
  <si>
    <t>Ukinitev, rušenje, zasip obstoječega jaška (ukinitev), vključno z odvozom materiala na trajno deponijo. Obračun za komplet dela.</t>
  </si>
  <si>
    <r>
      <t>Prenos, spuščanje in montaža NL fazonskih kosov (</t>
    </r>
    <r>
      <rPr>
        <b/>
        <sz val="10"/>
        <color theme="1"/>
        <rFont val="Arial Narrow"/>
        <family val="2"/>
        <charset val="238"/>
      </rPr>
      <t>DN 80 - DN 150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</si>
  <si>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150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</si>
  <si>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150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</si>
  <si>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150</t>
    </r>
  </si>
  <si>
    <r>
      <t xml:space="preserve">NL cev, </t>
    </r>
    <r>
      <rPr>
        <b/>
        <sz val="10"/>
        <color theme="1"/>
        <rFont val="Arial Narrow"/>
        <family val="2"/>
        <charset val="238"/>
      </rPr>
      <t>vmesni</t>
    </r>
    <r>
      <rPr>
        <sz val="10"/>
        <color theme="1"/>
        <rFont val="Arial Narrow"/>
        <family val="2"/>
        <charset val="238"/>
      </rPr>
      <t xml:space="preserve"> ravni kos, L = 1 m, </t>
    </r>
    <r>
      <rPr>
        <b/>
        <sz val="10"/>
        <color theme="1"/>
        <rFont val="Arial Narrow"/>
        <family val="2"/>
        <charset val="238"/>
      </rPr>
      <t>DN 150</t>
    </r>
  </si>
  <si>
    <r>
      <t xml:space="preserve">E kos, </t>
    </r>
    <r>
      <rPr>
        <b/>
        <sz val="10"/>
        <color theme="1"/>
        <rFont val="Arial Narrow"/>
        <family val="2"/>
        <charset val="238"/>
      </rPr>
      <t>DN 150</t>
    </r>
    <r>
      <rPr>
        <sz val="10"/>
        <color theme="1"/>
        <rFont val="Arial Narrow"/>
        <family val="2"/>
        <charset val="238"/>
      </rPr>
      <t>, PN 10</t>
    </r>
  </si>
  <si>
    <r>
      <t xml:space="preserve">F kos z vrtljivo prirobnico, </t>
    </r>
    <r>
      <rPr>
        <b/>
        <sz val="10"/>
        <color theme="1"/>
        <rFont val="Arial Narrow"/>
        <family val="2"/>
        <charset val="238"/>
      </rPr>
      <t>DN 150</t>
    </r>
    <r>
      <rPr>
        <sz val="10"/>
        <color theme="1"/>
        <rFont val="Arial Narrow"/>
        <family val="2"/>
        <charset val="238"/>
      </rPr>
      <t>, PN 10</t>
    </r>
  </si>
  <si>
    <r>
      <t xml:space="preserve">Q kos, </t>
    </r>
    <r>
      <rPr>
        <b/>
        <sz val="10"/>
        <color theme="1"/>
        <rFont val="Arial Narrow"/>
        <family val="2"/>
        <charset val="238"/>
      </rPr>
      <t>DN 80</t>
    </r>
    <r>
      <rPr>
        <sz val="10"/>
        <color theme="1"/>
        <rFont val="Arial Narrow"/>
        <family val="2"/>
        <charset val="238"/>
      </rPr>
      <t>, PN 10</t>
    </r>
  </si>
  <si>
    <r>
      <t xml:space="preserve">FFK kos 45°, PN 10, </t>
    </r>
    <r>
      <rPr>
        <b/>
        <sz val="10"/>
        <color theme="1"/>
        <rFont val="Arial Narrow"/>
        <family val="2"/>
        <charset val="238"/>
      </rPr>
      <t>DN 150</t>
    </r>
  </si>
  <si>
    <r>
      <t xml:space="preserve">T kos z vrtljivo prirobnico, </t>
    </r>
    <r>
      <rPr>
        <b/>
        <sz val="10"/>
        <color theme="1"/>
        <rFont val="Arial Narrow"/>
        <family val="2"/>
        <charset val="238"/>
      </rPr>
      <t>DN 150/80</t>
    </r>
    <r>
      <rPr>
        <sz val="10"/>
        <color theme="1"/>
        <rFont val="Arial Narrow"/>
        <family val="2"/>
        <charset val="238"/>
      </rPr>
      <t>, PN 10</t>
    </r>
  </si>
  <si>
    <r>
      <t xml:space="preserve">T kos z vrtljivo prirobnico, </t>
    </r>
    <r>
      <rPr>
        <b/>
        <sz val="10"/>
        <color theme="1"/>
        <rFont val="Arial Narrow"/>
        <family val="2"/>
        <charset val="238"/>
      </rPr>
      <t>DN 150/50</t>
    </r>
    <r>
      <rPr>
        <sz val="10"/>
        <color theme="1"/>
        <rFont val="Arial Narrow"/>
        <family val="2"/>
        <charset val="238"/>
      </rPr>
      <t>, PN 10</t>
    </r>
  </si>
  <si>
    <r>
      <t xml:space="preserve">FF l=1000 mm, </t>
    </r>
    <r>
      <rPr>
        <b/>
        <sz val="10"/>
        <color theme="1"/>
        <rFont val="Arial Narrow"/>
        <family val="2"/>
        <charset val="238"/>
      </rPr>
      <t>DN 80</t>
    </r>
    <r>
      <rPr>
        <sz val="10"/>
        <color theme="1"/>
        <rFont val="Arial Narrow"/>
        <family val="2"/>
        <charset val="238"/>
      </rPr>
      <t>, PN 10</t>
    </r>
  </si>
  <si>
    <t>MMK kos 45°, Vi spoj, DN 150</t>
  </si>
  <si>
    <t>MMK kos 22,5°, Vi spoj, DN 150</t>
  </si>
  <si>
    <t>MMK kos 11,25°, Vi spoj, DN 150</t>
  </si>
  <si>
    <t>MMQ, Vi spoj, DN 150</t>
  </si>
  <si>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150,</t>
    </r>
    <r>
      <rPr>
        <sz val="10"/>
        <color theme="1"/>
        <rFont val="Arial Narrow"/>
        <family val="2"/>
        <charset val="238"/>
      </rPr>
      <t xml:space="preserve"> PN 10</t>
    </r>
  </si>
  <si>
    <r>
      <rPr>
        <b/>
        <sz val="10"/>
        <color theme="1"/>
        <rFont val="Arial Narrow"/>
        <family val="2"/>
        <charset val="238"/>
      </rPr>
      <t>Univerzalna spojka E</t>
    </r>
    <r>
      <rPr>
        <sz val="10"/>
        <color theme="1"/>
        <rFont val="Arial Narrow"/>
        <family val="2"/>
        <charset val="238"/>
      </rPr>
      <t>, razstavljiva, iz nodularne litine GGG 400, z epoksi zaščitnim premazom, NBR tesnili in spojnim materialom za DN 150, PN 10 (skladna z ISO 2531).</t>
    </r>
  </si>
  <si>
    <r>
      <rPr>
        <b/>
        <sz val="10"/>
        <rFont val="Arial Narrow"/>
        <family val="2"/>
        <charset val="238"/>
      </rPr>
      <t>Cev PE d 63</t>
    </r>
    <r>
      <rPr>
        <sz val="10"/>
        <rFont val="Arial Narrow"/>
        <family val="2"/>
        <charset val="238"/>
      </rPr>
      <t xml:space="preserve"> za provizorij</t>
    </r>
  </si>
  <si>
    <r>
      <t>m</t>
    </r>
    <r>
      <rPr>
        <vertAlign val="superscript"/>
        <sz val="10"/>
        <rFont val="Arial Narrow"/>
        <family val="2"/>
        <charset val="238"/>
      </rPr>
      <t>1</t>
    </r>
  </si>
  <si>
    <r>
      <rPr>
        <b/>
        <sz val="10"/>
        <rFont val="Arial Narrow"/>
        <family val="2"/>
        <charset val="238"/>
      </rPr>
      <t>Spojka</t>
    </r>
    <r>
      <rPr>
        <sz val="10"/>
        <rFont val="Arial Narrow"/>
        <family val="2"/>
        <charset val="238"/>
      </rPr>
      <t xml:space="preserve"> za cev </t>
    </r>
    <r>
      <rPr>
        <b/>
        <sz val="10"/>
        <rFont val="Arial Narrow"/>
        <family val="2"/>
        <charset val="238"/>
      </rPr>
      <t>PE 63</t>
    </r>
  </si>
  <si>
    <r>
      <t xml:space="preserve">FFR kos z vrtljivo prirobnico, </t>
    </r>
    <r>
      <rPr>
        <b/>
        <sz val="10"/>
        <rFont val="Arial Narrow"/>
        <family val="2"/>
        <charset val="238"/>
      </rPr>
      <t>DN 80x50</t>
    </r>
    <r>
      <rPr>
        <sz val="10"/>
        <rFont val="Arial Narrow"/>
        <family val="2"/>
        <charset val="238"/>
      </rPr>
      <t>, PN 10</t>
    </r>
  </si>
  <si>
    <r>
      <t xml:space="preserve">X kos, </t>
    </r>
    <r>
      <rPr>
        <b/>
        <sz val="10"/>
        <rFont val="Arial Narrow"/>
        <family val="2"/>
        <charset val="238"/>
      </rPr>
      <t>DN 80</t>
    </r>
    <r>
      <rPr>
        <sz val="10"/>
        <rFont val="Arial Narrow"/>
        <family val="2"/>
        <charset val="238"/>
      </rPr>
      <t>, PN 10</t>
    </r>
  </si>
  <si>
    <r>
      <t xml:space="preserve">X kos, </t>
    </r>
    <r>
      <rPr>
        <b/>
        <sz val="10"/>
        <rFont val="Arial Narrow"/>
        <family val="2"/>
        <charset val="238"/>
      </rPr>
      <t>DN 50</t>
    </r>
    <r>
      <rPr>
        <sz val="10"/>
        <rFont val="Arial Narrow"/>
        <family val="2"/>
        <charset val="238"/>
      </rPr>
      <t>, PN 10</t>
    </r>
  </si>
  <si>
    <r>
      <rPr>
        <b/>
        <sz val="10"/>
        <rFont val="Arial Narrow"/>
        <family val="2"/>
        <charset val="238"/>
      </rPr>
      <t>Transportni stroški</t>
    </r>
    <r>
      <rPr>
        <sz val="10"/>
        <rFont val="Arial Narrow"/>
        <family val="2"/>
        <charset val="238"/>
      </rPr>
      <t xml:space="preserve"> dobave materiala.  </t>
    </r>
  </si>
  <si>
    <t xml:space="preserve">Zaščita gradbene jame z opaži. V ceno vključeno dobava, montaža z vsemi potrebnimi deli in materialom ter po končanih delih odstranitev, demontaža in posprava gradbenih odrov. </t>
  </si>
  <si>
    <t>1.31</t>
  </si>
  <si>
    <t>1.32</t>
  </si>
  <si>
    <t>1.33</t>
  </si>
  <si>
    <t>kom</t>
  </si>
  <si>
    <t>Kompletna zemeljska in pripravljalna dela za izvedbo mikrotuneliranja, ter potiskanje betonskih potisnih cevi DN 600 pod vodotokom kot zaščita za cevi NL DN 150 ter montaža cevi NL DN 150 v zaščitno cev DN 600. Upoštevati zemeljska, pripravljalna dela,  izvedbo gradbene jame in zaključna dela. Obračun za 1m1</t>
  </si>
  <si>
    <t>POPIS DEL IN MATERIALA S PREDIZMERAMI IN PREDRAČUNOM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</si>
</sst>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 [$€-424];[Red]\-#,##0.00\ [$€-424]"/>
    <numFmt numFmtId="166" formatCode="#,##0.00\ [$€-81D]"/>
  </numFmts>
  <fonts count="26" x14ac:knownFonts="1">
    <font>
      <sz val="11"/>
      <color theme="1"/>
      <name val="Calibri"/>
      <family val="2"/>
      <charset val="238"/>
      <scheme val="minor"/>
    </font>
    <font>
      <sz val="10"/>
      <name val="Arial"/>
      <family val="2"/>
      <charset val="238"/>
    </font>
    <font>
      <b/>
      <sz val="12"/>
      <name val="Arial"/>
      <family val="2"/>
      <charset val="238"/>
    </font>
    <font>
      <b/>
      <sz val="10"/>
      <color rgb="FFFF0000"/>
      <name val="Arial"/>
      <family val="2"/>
      <charset val="238"/>
    </font>
    <font>
      <b/>
      <sz val="10"/>
      <name val="Arial"/>
      <family val="2"/>
      <charset val="238"/>
    </font>
    <font>
      <sz val="10"/>
      <name val="Arial"/>
      <family val="1"/>
      <charset val="238"/>
    </font>
    <font>
      <b/>
      <sz val="10"/>
      <color theme="0" tint="-0.499984740745262"/>
      <name val="Arial"/>
      <family val="2"/>
      <charset val="238"/>
    </font>
    <font>
      <sz val="10"/>
      <name val="Arial Narrow"/>
      <family val="2"/>
      <charset val="238"/>
    </font>
    <font>
      <sz val="10"/>
      <color theme="1"/>
      <name val="Arial Narrow"/>
      <family val="2"/>
      <charset val="238"/>
    </font>
    <font>
      <sz val="11"/>
      <color theme="1"/>
      <name val="Arial Narrow"/>
      <family val="2"/>
      <charset val="238"/>
    </font>
    <font>
      <b/>
      <sz val="11"/>
      <color theme="1"/>
      <name val="Arial Narrow"/>
      <family val="2"/>
      <charset val="238"/>
    </font>
    <font>
      <b/>
      <sz val="10"/>
      <name val="Arial Narrow"/>
      <family val="2"/>
      <charset val="238"/>
    </font>
    <font>
      <b/>
      <sz val="10"/>
      <color theme="1"/>
      <name val="Arial Narrow"/>
      <family val="2"/>
      <charset val="238"/>
    </font>
    <font>
      <b/>
      <i/>
      <sz val="14"/>
      <name val="Arial Narrow"/>
      <family val="2"/>
      <charset val="238"/>
    </font>
    <font>
      <b/>
      <sz val="11"/>
      <name val="Arial Narrow"/>
      <family val="2"/>
      <charset val="238"/>
    </font>
    <font>
      <b/>
      <sz val="8"/>
      <name val="Arial Narrow"/>
      <family val="2"/>
      <charset val="238"/>
    </font>
    <font>
      <b/>
      <sz val="12"/>
      <name val="Arial Narrow"/>
      <family val="2"/>
      <charset val="238"/>
    </font>
    <font>
      <b/>
      <sz val="12"/>
      <color theme="1"/>
      <name val="Arial Narrow"/>
      <family val="2"/>
      <charset val="238"/>
    </font>
    <font>
      <sz val="10"/>
      <color indexed="8"/>
      <name val="Arial Narrow"/>
      <family val="2"/>
      <charset val="238"/>
    </font>
    <font>
      <b/>
      <sz val="10"/>
      <color indexed="8"/>
      <name val="Arial Narrow"/>
      <family val="2"/>
      <charset val="238"/>
    </font>
    <font>
      <sz val="12"/>
      <name val="Arial Narrow"/>
      <family val="2"/>
      <charset val="238"/>
    </font>
    <font>
      <sz val="11"/>
      <name val="Arial Narrow"/>
      <family val="2"/>
      <charset val="238"/>
    </font>
    <font>
      <b/>
      <sz val="14"/>
      <color theme="1"/>
      <name val="Arial Narrow"/>
      <family val="2"/>
      <charset val="238"/>
    </font>
    <font>
      <vertAlign val="superscript"/>
      <sz val="10"/>
      <color theme="1"/>
      <name val="Arial Narrow"/>
      <family val="2"/>
      <charset val="238"/>
    </font>
    <font>
      <b/>
      <vertAlign val="superscript"/>
      <sz val="10"/>
      <color theme="1"/>
      <name val="Arial Narrow"/>
      <family val="2"/>
      <charset val="238"/>
    </font>
    <font>
      <vertAlign val="superscript"/>
      <sz val="10"/>
      <name val="Arial Narrow"/>
      <family val="2"/>
      <charset val="238"/>
    </font>
  </fonts>
  <fills count="3">
    <fill>
      <patternFill patternType="none"/>
    </fill>
    <fill>
      <patternFill patternType="gray125"/>
    </fill>
    <fill>
      <patternFill patternType="solid">
        <fgColor indexed="26"/>
        <b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1" applyFont="1" applyFill="1" applyBorder="1"/>
    <xf numFmtId="2" fontId="1" fillId="0" borderId="0" xfId="1" applyNumberFormat="1" applyFont="1" applyBorder="1"/>
    <xf numFmtId="0" fontId="1" fillId="0" borderId="0" xfId="1" applyFont="1" applyBorder="1"/>
    <xf numFmtId="2" fontId="1" fillId="0" borderId="0" xfId="1" applyNumberFormat="1" applyBorder="1"/>
    <xf numFmtId="0" fontId="1" fillId="0" borderId="0" xfId="1"/>
    <xf numFmtId="0" fontId="1" fillId="2" borderId="1" xfId="1" applyFont="1" applyFill="1" applyBorder="1"/>
    <xf numFmtId="2" fontId="3" fillId="2" borderId="1" xfId="1" applyNumberFormat="1" applyFont="1" applyFill="1" applyBorder="1"/>
    <xf numFmtId="2" fontId="1" fillId="0" borderId="0" xfId="1" applyNumberFormat="1" applyFont="1" applyFill="1" applyBorder="1"/>
    <xf numFmtId="0" fontId="1" fillId="0" borderId="0" xfId="1" applyFont="1" applyFill="1" applyBorder="1"/>
    <xf numFmtId="2" fontId="4" fillId="2" borderId="1" xfId="1" applyNumberFormat="1" applyFont="1" applyFill="1" applyBorder="1"/>
    <xf numFmtId="2" fontId="5" fillId="0" borderId="0" xfId="1" applyNumberFormat="1" applyFont="1" applyFill="1" applyBorder="1"/>
    <xf numFmtId="2" fontId="1" fillId="0" borderId="0" xfId="1" applyNumberFormat="1" applyFont="1" applyBorder="1" applyAlignment="1">
      <alignment horizontal="center"/>
    </xf>
    <xf numFmtId="2" fontId="4" fillId="0" borderId="0" xfId="1" applyNumberFormat="1" applyFont="1" applyBorder="1"/>
    <xf numFmtId="2" fontId="1" fillId="2" borderId="1" xfId="1" applyNumberFormat="1" applyFont="1" applyFill="1" applyBorder="1"/>
    <xf numFmtId="2" fontId="1" fillId="0" borderId="0" xfId="1" applyNumberFormat="1"/>
    <xf numFmtId="2" fontId="1" fillId="0" borderId="0" xfId="1" applyNumberFormat="1" applyFont="1" applyBorder="1" applyAlignment="1"/>
    <xf numFmtId="0" fontId="6" fillId="0" borderId="0" xfId="1" applyFont="1" applyBorder="1"/>
    <xf numFmtId="1" fontId="1" fillId="0" borderId="0" xfId="1" applyNumberFormat="1" applyFont="1" applyBorder="1" applyAlignment="1">
      <alignment horizontal="left"/>
    </xf>
    <xf numFmtId="0" fontId="1" fillId="0" borderId="0" xfId="1" applyFont="1"/>
    <xf numFmtId="2" fontId="1" fillId="0" borderId="0" xfId="1" applyNumberFormat="1" applyFont="1"/>
    <xf numFmtId="0" fontId="11" fillId="0" borderId="0" xfId="0" applyFont="1" applyFill="1" applyAlignment="1">
      <alignment vertical="center"/>
    </xf>
    <xf numFmtId="0" fontId="7" fillId="0" borderId="0" xfId="0" applyFont="1" applyFill="1" applyAlignment="1">
      <alignment vertical="center"/>
    </xf>
    <xf numFmtId="0" fontId="15"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protection locked="0"/>
    </xf>
    <xf numFmtId="165" fontId="11" fillId="0" borderId="3"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pplyProtection="1">
      <alignment horizontal="left" vertical="center" wrapText="1"/>
      <protection locked="0"/>
    </xf>
    <xf numFmtId="49" fontId="14" fillId="0" borderId="0" xfId="0" applyNumberFormat="1" applyFont="1" applyFill="1" applyAlignment="1" applyProtection="1">
      <alignment horizontal="left" vertical="center" wrapText="1"/>
      <protection locked="0"/>
    </xf>
    <xf numFmtId="49" fontId="9" fillId="0" borderId="0" xfId="0" applyNumberFormat="1" applyFont="1" applyFill="1" applyAlignment="1" applyProtection="1">
      <alignment vertical="center" wrapText="1"/>
      <protection locked="0"/>
    </xf>
    <xf numFmtId="0" fontId="9"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49" fontId="14" fillId="0" borderId="0" xfId="0" applyNumberFormat="1" applyFont="1" applyFill="1" applyAlignment="1" applyProtection="1">
      <alignment vertical="center" wrapText="1"/>
      <protection locked="0"/>
    </xf>
    <xf numFmtId="0" fontId="9" fillId="0" borderId="0" xfId="0" applyFont="1" applyFill="1" applyAlignment="1">
      <alignment horizontal="left" vertical="center"/>
    </xf>
    <xf numFmtId="49" fontId="14" fillId="0" borderId="0" xfId="0" applyNumberFormat="1" applyFont="1" applyFill="1" applyAlignment="1" applyProtection="1">
      <alignment vertical="center"/>
      <protection locked="0"/>
    </xf>
    <xf numFmtId="0" fontId="8" fillId="0" borderId="0" xfId="0" applyFont="1" applyFill="1" applyAlignment="1" applyProtection="1">
      <alignment vertical="center" wrapText="1"/>
      <protection locked="0"/>
    </xf>
    <xf numFmtId="0" fontId="9" fillId="0" borderId="0" xfId="0" applyFont="1" applyFill="1" applyAlignment="1" applyProtection="1">
      <alignment horizontal="left" vertical="center"/>
      <protection locked="0"/>
    </xf>
    <xf numFmtId="164" fontId="9" fillId="0" borderId="0" xfId="0" applyNumberFormat="1" applyFont="1" applyFill="1" applyAlignment="1" applyProtection="1">
      <alignment vertical="center"/>
      <protection locked="0"/>
    </xf>
    <xf numFmtId="165" fontId="9" fillId="0" borderId="0" xfId="0" applyNumberFormat="1" applyFont="1" applyFill="1" applyAlignment="1" applyProtection="1">
      <alignment vertical="center"/>
      <protection locked="0"/>
    </xf>
    <xf numFmtId="0" fontId="14" fillId="0" borderId="0" xfId="0" applyFont="1" applyFill="1" applyAlignment="1" applyProtection="1">
      <alignment vertical="center" wrapText="1"/>
      <protection locked="0"/>
    </xf>
    <xf numFmtId="165" fontId="14" fillId="0" borderId="0" xfId="0" applyNumberFormat="1" applyFont="1" applyFill="1" applyAlignment="1">
      <alignment horizontal="right" vertical="center"/>
    </xf>
    <xf numFmtId="165" fontId="14" fillId="0" borderId="0" xfId="0" applyNumberFormat="1" applyFont="1" applyFill="1" applyAlignment="1" applyProtection="1">
      <alignment vertical="center"/>
      <protection locked="0"/>
    </xf>
    <xf numFmtId="49" fontId="9" fillId="0" borderId="0" xfId="0" applyNumberFormat="1" applyFont="1" applyFill="1" applyAlignment="1" applyProtection="1">
      <alignment vertical="center"/>
      <protection locked="0"/>
    </xf>
    <xf numFmtId="165" fontId="9" fillId="0" borderId="2" xfId="0" applyNumberFormat="1" applyFont="1" applyFill="1" applyBorder="1" applyAlignment="1" applyProtection="1">
      <alignment vertical="center"/>
      <protection locked="0"/>
    </xf>
    <xf numFmtId="165" fontId="9" fillId="0" borderId="0"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vertical="center"/>
      <protection locked="0"/>
    </xf>
    <xf numFmtId="0" fontId="9" fillId="0" borderId="2" xfId="0" applyFont="1" applyFill="1" applyBorder="1" applyAlignment="1">
      <alignment vertical="center"/>
    </xf>
    <xf numFmtId="0" fontId="9" fillId="0" borderId="2"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protection locked="0"/>
    </xf>
    <xf numFmtId="164" fontId="9" fillId="0" borderId="2" xfId="0" applyNumberFormat="1" applyFont="1" applyFill="1" applyBorder="1" applyAlignment="1" applyProtection="1">
      <alignment vertical="center"/>
      <protection locked="0"/>
    </xf>
    <xf numFmtId="165" fontId="9" fillId="0" borderId="0" xfId="0" applyNumberFormat="1" applyFont="1" applyFill="1" applyAlignment="1" applyProtection="1">
      <alignment horizontal="right" vertical="center"/>
      <protection locked="0"/>
    </xf>
    <xf numFmtId="0" fontId="12" fillId="0" borderId="0" xfId="0" applyFont="1" applyFill="1" applyAlignment="1" applyProtection="1">
      <alignment vertical="center" wrapText="1"/>
      <protection locked="0"/>
    </xf>
    <xf numFmtId="0" fontId="7" fillId="0" borderId="0" xfId="0" applyFont="1" applyFill="1" applyBorder="1" applyAlignment="1">
      <alignment vertical="center"/>
    </xf>
    <xf numFmtId="49" fontId="11" fillId="0" borderId="0" xfId="0" applyNumberFormat="1"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164" fontId="11" fillId="0" borderId="0" xfId="0" applyNumberFormat="1" applyFont="1" applyFill="1" applyAlignment="1" applyProtection="1">
      <alignment vertical="center"/>
      <protection locked="0"/>
    </xf>
    <xf numFmtId="165" fontId="11" fillId="0" borderId="0" xfId="0" applyNumberFormat="1" applyFont="1" applyFill="1" applyAlignment="1">
      <alignment horizontal="right" vertical="center"/>
    </xf>
    <xf numFmtId="165" fontId="11" fillId="0" borderId="0" xfId="0" applyNumberFormat="1" applyFont="1" applyFill="1" applyAlignment="1" applyProtection="1">
      <alignment vertical="center"/>
      <protection locked="0"/>
    </xf>
    <xf numFmtId="49" fontId="11" fillId="0" borderId="0" xfId="0" applyNumberFormat="1" applyFont="1" applyFill="1" applyAlignment="1" applyProtection="1">
      <alignment vertical="center"/>
      <protection locked="0"/>
    </xf>
    <xf numFmtId="0" fontId="8" fillId="0" borderId="2" xfId="0" applyFont="1" applyFill="1" applyBorder="1" applyAlignment="1" applyProtection="1">
      <alignment vertical="center" wrapText="1"/>
      <protection locked="0"/>
    </xf>
    <xf numFmtId="165" fontId="9" fillId="0" borderId="2" xfId="0" applyNumberFormat="1" applyFont="1" applyFill="1" applyBorder="1" applyAlignment="1">
      <alignment vertical="center"/>
    </xf>
    <xf numFmtId="165" fontId="9" fillId="0" borderId="0" xfId="0" applyNumberFormat="1" applyFont="1" applyFill="1" applyBorder="1" applyAlignment="1">
      <alignment vertical="center"/>
    </xf>
    <xf numFmtId="49" fontId="16" fillId="0" borderId="0" xfId="0" applyNumberFormat="1" applyFont="1" applyFill="1" applyAlignment="1" applyProtection="1">
      <alignment horizontal="left" vertical="center"/>
      <protection locked="0"/>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protection locked="0"/>
    </xf>
    <xf numFmtId="164" fontId="16" fillId="0" borderId="0" xfId="0" applyNumberFormat="1" applyFont="1" applyFill="1" applyAlignment="1" applyProtection="1">
      <alignment horizontal="center" vertical="center"/>
      <protection locked="0"/>
    </xf>
    <xf numFmtId="165" fontId="16" fillId="0" borderId="0" xfId="0" applyNumberFormat="1" applyFont="1" applyFill="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164" fontId="8" fillId="0" borderId="3" xfId="0" applyNumberFormat="1" applyFont="1" applyFill="1" applyBorder="1" applyAlignment="1" applyProtection="1">
      <alignment vertical="center"/>
      <protection locked="0"/>
    </xf>
    <xf numFmtId="165" fontId="8" fillId="0" borderId="3" xfId="0" applyNumberFormat="1" applyFont="1" applyFill="1" applyBorder="1" applyAlignment="1">
      <alignment vertical="center"/>
    </xf>
    <xf numFmtId="165" fontId="8" fillId="0" borderId="3" xfId="0" applyNumberFormat="1" applyFont="1" applyFill="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164" fontId="7" fillId="0" borderId="0" xfId="0" applyNumberFormat="1" applyFont="1" applyFill="1" applyAlignment="1">
      <alignment vertical="center"/>
    </xf>
    <xf numFmtId="49" fontId="8" fillId="0" borderId="0"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protection locked="0"/>
    </xf>
    <xf numFmtId="164" fontId="11" fillId="0" borderId="0" xfId="0" applyNumberFormat="1" applyFont="1" applyFill="1" applyBorder="1" applyAlignment="1" applyProtection="1">
      <alignment vertical="center"/>
      <protection locked="0"/>
    </xf>
    <xf numFmtId="165" fontId="11"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right" vertical="center"/>
      <protection locked="0"/>
    </xf>
    <xf numFmtId="0" fontId="8" fillId="0" borderId="0" xfId="0" applyFont="1" applyFill="1" applyBorder="1" applyAlignment="1">
      <alignment horizontal="left" vertical="center" wrapText="1"/>
    </xf>
    <xf numFmtId="0" fontId="9" fillId="0" borderId="0" xfId="0" applyFont="1" applyFill="1" applyBorder="1" applyAlignment="1" applyProtection="1">
      <alignment horizontal="left" vertical="center"/>
      <protection locked="0"/>
    </xf>
    <xf numFmtId="164" fontId="9" fillId="0" borderId="0" xfId="0" applyNumberFormat="1" applyFont="1" applyFill="1" applyBorder="1" applyAlignment="1" applyProtection="1">
      <alignment vertical="center"/>
      <protection locked="0"/>
    </xf>
    <xf numFmtId="49" fontId="9" fillId="0" borderId="0" xfId="0" applyNumberFormat="1"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12" fillId="0" borderId="0" xfId="0" applyFont="1" applyFill="1" applyBorder="1" applyAlignment="1" applyProtection="1">
      <alignment vertical="center" wrapText="1"/>
      <protection locked="0"/>
    </xf>
    <xf numFmtId="165" fontId="11" fillId="0" borderId="0" xfId="0" applyNumberFormat="1" applyFont="1" applyFill="1" applyBorder="1" applyAlignment="1">
      <alignment horizontal="right" vertical="center"/>
    </xf>
    <xf numFmtId="0" fontId="11"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49" fontId="8" fillId="0" borderId="0" xfId="0" applyNumberFormat="1" applyFont="1" applyFill="1" applyAlignment="1" applyProtection="1">
      <alignment horizontal="right" vertical="center"/>
      <protection locked="0"/>
    </xf>
    <xf numFmtId="0" fontId="8" fillId="0" borderId="0" xfId="0" applyFont="1" applyFill="1" applyBorder="1" applyAlignment="1" applyProtection="1">
      <alignment vertical="center" wrapText="1"/>
      <protection locked="0"/>
    </xf>
    <xf numFmtId="1" fontId="9" fillId="0" borderId="0" xfId="0" applyNumberFormat="1" applyFont="1" applyFill="1" applyBorder="1" applyAlignment="1" applyProtection="1">
      <alignment vertical="center"/>
      <protection locked="0"/>
    </xf>
    <xf numFmtId="166" fontId="9" fillId="0" borderId="0" xfId="0" applyNumberFormat="1" applyFont="1" applyFill="1" applyBorder="1" applyAlignment="1" applyProtection="1">
      <alignment vertical="center"/>
      <protection locked="0"/>
    </xf>
    <xf numFmtId="49" fontId="7" fillId="0" borderId="0" xfId="0" applyNumberFormat="1" applyFont="1" applyFill="1" applyAlignment="1" applyProtection="1">
      <alignment horizontal="right" vertical="center"/>
      <protection locked="0"/>
    </xf>
    <xf numFmtId="0" fontId="9" fillId="0" borderId="0" xfId="0" applyFont="1" applyFill="1" applyAlignment="1" applyProtection="1">
      <alignment vertical="center"/>
      <protection locked="0"/>
    </xf>
    <xf numFmtId="1" fontId="8" fillId="0" borderId="3" xfId="0" applyNumberFormat="1" applyFont="1" applyFill="1" applyBorder="1" applyAlignment="1" applyProtection="1">
      <alignment vertical="center"/>
      <protection locked="0"/>
    </xf>
    <xf numFmtId="166" fontId="7" fillId="0" borderId="3" xfId="0" applyNumberFormat="1" applyFont="1" applyFill="1" applyBorder="1" applyAlignment="1">
      <alignment vertical="center"/>
    </xf>
    <xf numFmtId="166" fontId="8" fillId="0" borderId="3" xfId="0" applyNumberFormat="1" applyFont="1" applyFill="1" applyBorder="1" applyAlignment="1" applyProtection="1">
      <alignment vertical="center"/>
      <protection locked="0"/>
    </xf>
    <xf numFmtId="0" fontId="7" fillId="0" borderId="3" xfId="0" applyFont="1" applyFill="1" applyBorder="1" applyAlignment="1" applyProtection="1">
      <alignment horizontal="left" vertical="center"/>
      <protection locked="0"/>
    </xf>
    <xf numFmtId="0" fontId="7" fillId="0" borderId="3" xfId="0" applyFont="1" applyFill="1" applyBorder="1" applyAlignment="1" applyProtection="1">
      <alignment vertical="center"/>
      <protection locked="0"/>
    </xf>
    <xf numFmtId="166" fontId="7" fillId="0" borderId="3" xfId="0" applyNumberFormat="1" applyFont="1" applyFill="1" applyBorder="1" applyAlignment="1" applyProtection="1">
      <alignment vertical="center"/>
      <protection locked="0"/>
    </xf>
    <xf numFmtId="0" fontId="11" fillId="0" borderId="3" xfId="0" applyFont="1" applyFill="1" applyBorder="1" applyAlignment="1" applyProtection="1">
      <alignment horizontal="left" vertical="center"/>
      <protection locked="0"/>
    </xf>
    <xf numFmtId="164" fontId="11" fillId="0" borderId="3" xfId="0" applyNumberFormat="1" applyFont="1" applyFill="1" applyBorder="1" applyAlignment="1" applyProtection="1">
      <alignment vertical="center"/>
      <protection locked="0"/>
    </xf>
    <xf numFmtId="165" fontId="11" fillId="0" borderId="3" xfId="0" applyNumberFormat="1" applyFont="1" applyFill="1" applyBorder="1" applyAlignment="1" applyProtection="1">
      <alignment vertical="center"/>
      <protection locked="0"/>
    </xf>
    <xf numFmtId="0" fontId="12" fillId="0" borderId="0" xfId="0" applyFont="1" applyFill="1" applyBorder="1" applyAlignment="1" applyProtection="1">
      <alignment horizontal="left" vertical="center" wrapText="1"/>
      <protection locked="0"/>
    </xf>
    <xf numFmtId="0" fontId="7" fillId="0" borderId="0" xfId="0" applyFont="1" applyFill="1" applyAlignment="1">
      <alignment horizontal="right" vertical="center"/>
    </xf>
    <xf numFmtId="2" fontId="9" fillId="0" borderId="0" xfId="0" applyNumberFormat="1" applyFont="1" applyFill="1" applyAlignment="1">
      <alignment vertical="center"/>
    </xf>
    <xf numFmtId="49" fontId="16" fillId="0" borderId="0" xfId="0" applyNumberFormat="1" applyFont="1" applyFill="1" applyAlignment="1" applyProtection="1">
      <alignment vertical="center"/>
      <protection locked="0"/>
    </xf>
    <xf numFmtId="49" fontId="20" fillId="0" borderId="0" xfId="0" quotePrefix="1" applyNumberFormat="1" applyFont="1" applyFill="1" applyAlignment="1" applyProtection="1">
      <alignment vertical="center"/>
      <protection locked="0"/>
    </xf>
    <xf numFmtId="0" fontId="11" fillId="0"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49" fontId="14" fillId="0" borderId="0" xfId="1" applyNumberFormat="1" applyFont="1" applyAlignment="1" applyProtection="1">
      <alignment horizontal="left" vertical="top"/>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164" fontId="8" fillId="0" borderId="0" xfId="0" applyNumberFormat="1" applyFont="1" applyFill="1" applyBorder="1" applyAlignment="1" applyProtection="1">
      <alignment vertical="center"/>
      <protection locked="0"/>
    </xf>
    <xf numFmtId="165" fontId="8" fillId="0" borderId="0" xfId="0" applyNumberFormat="1" applyFont="1" applyFill="1" applyBorder="1" applyAlignment="1">
      <alignment vertical="center"/>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166" fontId="7"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center" vertical="center"/>
      <protection locked="0"/>
    </xf>
    <xf numFmtId="49" fontId="21" fillId="0" borderId="0" xfId="0" applyNumberFormat="1" applyFont="1" applyFill="1" applyAlignment="1" applyProtection="1">
      <alignment horizontal="right" vertical="center"/>
      <protection locked="0"/>
    </xf>
    <xf numFmtId="0" fontId="7" fillId="0" borderId="0" xfId="0" applyFont="1" applyFill="1" applyBorder="1" applyAlignment="1" applyProtection="1">
      <alignment horizontal="justify" vertical="center" wrapText="1"/>
      <protection locked="0"/>
    </xf>
    <xf numFmtId="164" fontId="7" fillId="0" borderId="3" xfId="0" applyNumberFormat="1" applyFont="1" applyFill="1" applyBorder="1" applyAlignment="1" applyProtection="1">
      <alignment vertical="center"/>
      <protection locked="0"/>
    </xf>
    <xf numFmtId="165" fontId="7" fillId="0" borderId="3" xfId="0" applyNumberFormat="1" applyFont="1" applyFill="1" applyBorder="1" applyAlignment="1">
      <alignment vertical="center"/>
    </xf>
    <xf numFmtId="165" fontId="7" fillId="0" borderId="3" xfId="0" applyNumberFormat="1" applyFont="1" applyFill="1" applyBorder="1" applyAlignment="1" applyProtection="1">
      <alignment vertical="center"/>
      <protection locked="0"/>
    </xf>
    <xf numFmtId="49" fontId="13" fillId="0" borderId="4" xfId="0" applyNumberFormat="1" applyFont="1" applyFill="1" applyBorder="1" applyAlignment="1" applyProtection="1">
      <alignment horizontal="left" vertical="center"/>
      <protection locked="0"/>
    </xf>
    <xf numFmtId="49" fontId="20" fillId="0" borderId="0" xfId="0" quotePrefix="1" applyNumberFormat="1" applyFont="1" applyFill="1" applyAlignment="1" applyProtection="1">
      <alignment horizontal="left" vertical="center"/>
      <protection locked="0"/>
    </xf>
    <xf numFmtId="0" fontId="8" fillId="0" borderId="3"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justify" vertical="center" wrapText="1"/>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right" vertical="center" wrapText="1"/>
      <protection locked="0"/>
    </xf>
    <xf numFmtId="49" fontId="16" fillId="0" borderId="0" xfId="0" applyNumberFormat="1" applyFont="1" applyFill="1" applyAlignment="1" applyProtection="1">
      <alignment horizontal="left" vertical="center"/>
      <protection locked="0"/>
    </xf>
    <xf numFmtId="49" fontId="11" fillId="0" borderId="0" xfId="0" applyNumberFormat="1" applyFont="1" applyFill="1" applyAlignment="1" applyProtection="1">
      <alignment horizontal="left"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justify"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22" fillId="0" borderId="0" xfId="0" applyFont="1" applyFill="1" applyAlignment="1">
      <alignment horizontal="center" vertical="center" wrapText="1"/>
    </xf>
    <xf numFmtId="0" fontId="10" fillId="0" borderId="0" xfId="0" applyFont="1" applyFill="1" applyAlignment="1" applyProtection="1">
      <alignment horizontal="left" vertical="top" wrapText="1"/>
      <protection locked="0"/>
    </xf>
    <xf numFmtId="49" fontId="14" fillId="0" borderId="0" xfId="0" applyNumberFormat="1" applyFont="1" applyFill="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49" fontId="10" fillId="0" borderId="0" xfId="0" applyNumberFormat="1" applyFont="1" applyFill="1" applyAlignment="1" applyProtection="1">
      <alignment horizontal="left" vertical="center" wrapText="1"/>
      <protection locked="0"/>
    </xf>
    <xf numFmtId="49" fontId="9" fillId="0" borderId="0" xfId="0" applyNumberFormat="1" applyFont="1" applyFill="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1"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center" wrapText="1"/>
      <protection locked="0"/>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104775</xdr:rowOff>
    </xdr:from>
    <xdr:to>
      <xdr:col>19</xdr:col>
      <xdr:colOff>266700</xdr:colOff>
      <xdr:row>25</xdr:row>
      <xdr:rowOff>66675</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4095750" y="1800225"/>
          <a:ext cx="4000500" cy="2390775"/>
          <a:chOff x="6555" y="2828"/>
          <a:chExt cx="6333" cy="3770"/>
        </a:xfrm>
      </xdr:grpSpPr>
      <xdr:sp macro="" textlink="">
        <xdr:nvSpPr>
          <xdr:cNvPr id="3" name="Freeform 6">
            <a:extLst>
              <a:ext uri="{FF2B5EF4-FFF2-40B4-BE49-F238E27FC236}">
                <a16:creationId xmlns:a16="http://schemas.microsoft.com/office/drawing/2014/main" id="{00000000-0008-0000-0100-000003000000}"/>
              </a:ext>
            </a:extLst>
          </xdr:cNvPr>
          <xdr:cNvSpPr>
            <a:spLocks noChangeArrowheads="1"/>
          </xdr:cNvSpPr>
        </xdr:nvSpPr>
        <xdr:spPr bwMode="auto">
          <a:xfrm>
            <a:off x="6555" y="3008"/>
            <a:ext cx="6333" cy="3049"/>
          </a:xfrm>
          <a:custGeom>
            <a:avLst/>
            <a:gdLst>
              <a:gd name="T0" fmla="*/ 0 w 11172"/>
              <a:gd name="T1" fmla="*/ 0 h 5379"/>
              <a:gd name="T2" fmla="*/ 1 w 11172"/>
              <a:gd name="T3" fmla="*/ 0 h 5379"/>
              <a:gd name="T4" fmla="*/ 1 w 11172"/>
              <a:gd name="T5" fmla="*/ 1 h 5379"/>
              <a:gd name="T6" fmla="*/ 1 w 11172"/>
              <a:gd name="T7" fmla="*/ 1 h 5379"/>
              <a:gd name="T8" fmla="*/ 1 w 11172"/>
              <a:gd name="T9" fmla="*/ 0 h 5379"/>
              <a:gd name="T10" fmla="*/ 1 w 11172"/>
              <a:gd name="T11" fmla="*/ 0 h 5379"/>
              <a:gd name="T12" fmla="*/ 1 w 11172"/>
              <a:gd name="T13" fmla="*/ 1 h 5379"/>
              <a:gd name="T14" fmla="*/ 0 60000 65536"/>
              <a:gd name="T15" fmla="*/ 0 60000 65536"/>
              <a:gd name="T16" fmla="*/ 0 60000 65536"/>
              <a:gd name="T17" fmla="*/ 0 60000 65536"/>
              <a:gd name="T18" fmla="*/ 0 60000 65536"/>
              <a:gd name="T19" fmla="*/ 0 60000 65536"/>
              <a:gd name="T20" fmla="*/ 0 60000 65536"/>
              <a:gd name="T21" fmla="*/ 0 w 11172"/>
              <a:gd name="T22" fmla="*/ 0 h 5379"/>
              <a:gd name="T23" fmla="*/ 11172 w 11172"/>
              <a:gd name="T24" fmla="*/ 5379 h 537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1172" h="5379">
                <a:moveTo>
                  <a:pt x="0" y="0"/>
                </a:moveTo>
                <a:lnTo>
                  <a:pt x="2203" y="0"/>
                </a:lnTo>
                <a:lnTo>
                  <a:pt x="4466" y="5378"/>
                </a:lnTo>
                <a:lnTo>
                  <a:pt x="6671" y="5378"/>
                </a:lnTo>
                <a:lnTo>
                  <a:pt x="8904" y="0"/>
                </a:lnTo>
                <a:lnTo>
                  <a:pt x="11140" y="0"/>
                </a:lnTo>
                <a:lnTo>
                  <a:pt x="11171" y="24"/>
                </a:lnTo>
              </a:path>
            </a:pathLst>
          </a:custGeom>
          <a:noFill/>
          <a:ln w="360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9465" y="5153"/>
            <a:ext cx="522" cy="522"/>
          </a:xfrm>
          <a:prstGeom prst="ellipse">
            <a:avLst/>
          </a:prstGeom>
          <a:solidFill>
            <a:srgbClr val="C0C0C0"/>
          </a:solidFill>
          <a:ln w="9360">
            <a:solidFill>
              <a:srgbClr val="000000"/>
            </a:solidFill>
            <a:round/>
            <a:headEnd/>
            <a:tailEnd/>
          </a:ln>
        </xdr:spPr>
      </xdr:sp>
      <xdr:sp macro="" textlink="">
        <xdr:nvSpPr>
          <xdr:cNvPr id="5" name="Line 8">
            <a:extLst>
              <a:ext uri="{FF2B5EF4-FFF2-40B4-BE49-F238E27FC236}">
                <a16:creationId xmlns:a16="http://schemas.microsoft.com/office/drawing/2014/main" id="{00000000-0008-0000-0100-000005000000}"/>
              </a:ext>
            </a:extLst>
          </xdr:cNvPr>
          <xdr:cNvSpPr>
            <a:spLocks noChangeShapeType="1"/>
          </xdr:cNvSpPr>
        </xdr:nvSpPr>
        <xdr:spPr bwMode="auto">
          <a:xfrm>
            <a:off x="8930" y="5686"/>
            <a:ext cx="1597" cy="4"/>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9">
            <a:extLst>
              <a:ext uri="{FF2B5EF4-FFF2-40B4-BE49-F238E27FC236}">
                <a16:creationId xmlns:a16="http://schemas.microsoft.com/office/drawing/2014/main" id="{00000000-0008-0000-0100-000006000000}"/>
              </a:ext>
            </a:extLst>
          </xdr:cNvPr>
          <xdr:cNvSpPr>
            <a:spLocks noChangeShapeType="1"/>
          </xdr:cNvSpPr>
        </xdr:nvSpPr>
        <xdr:spPr bwMode="auto">
          <a:xfrm>
            <a:off x="8680" y="5049"/>
            <a:ext cx="2070"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0">
            <a:extLst>
              <a:ext uri="{FF2B5EF4-FFF2-40B4-BE49-F238E27FC236}">
                <a16:creationId xmlns:a16="http://schemas.microsoft.com/office/drawing/2014/main" id="{00000000-0008-0000-0100-000007000000}"/>
              </a:ext>
            </a:extLst>
          </xdr:cNvPr>
          <xdr:cNvSpPr>
            <a:spLocks noChangeShapeType="1"/>
          </xdr:cNvSpPr>
        </xdr:nvSpPr>
        <xdr:spPr bwMode="auto">
          <a:xfrm>
            <a:off x="8166" y="3785"/>
            <a:ext cx="3110"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1">
            <a:extLst>
              <a:ext uri="{FF2B5EF4-FFF2-40B4-BE49-F238E27FC236}">
                <a16:creationId xmlns:a16="http://schemas.microsoft.com/office/drawing/2014/main" id="{00000000-0008-0000-0100-000008000000}"/>
              </a:ext>
            </a:extLst>
          </xdr:cNvPr>
          <xdr:cNvSpPr>
            <a:spLocks noChangeShapeType="1"/>
          </xdr:cNvSpPr>
        </xdr:nvSpPr>
        <xdr:spPr bwMode="auto">
          <a:xfrm>
            <a:off x="11871" y="3008"/>
            <a:ext cx="0" cy="761"/>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 name="Line 12">
            <a:extLst>
              <a:ext uri="{FF2B5EF4-FFF2-40B4-BE49-F238E27FC236}">
                <a16:creationId xmlns:a16="http://schemas.microsoft.com/office/drawing/2014/main" id="{00000000-0008-0000-0100-000009000000}"/>
              </a:ext>
            </a:extLst>
          </xdr:cNvPr>
          <xdr:cNvSpPr>
            <a:spLocks noChangeShapeType="1"/>
          </xdr:cNvSpPr>
        </xdr:nvSpPr>
        <xdr:spPr bwMode="auto">
          <a:xfrm>
            <a:off x="11871" y="3739"/>
            <a:ext cx="0" cy="1405"/>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 name="Line 13">
            <a:extLst>
              <a:ext uri="{FF2B5EF4-FFF2-40B4-BE49-F238E27FC236}">
                <a16:creationId xmlns:a16="http://schemas.microsoft.com/office/drawing/2014/main" id="{00000000-0008-0000-0100-00000A000000}"/>
              </a:ext>
            </a:extLst>
          </xdr:cNvPr>
          <xdr:cNvSpPr>
            <a:spLocks noChangeShapeType="1"/>
          </xdr:cNvSpPr>
        </xdr:nvSpPr>
        <xdr:spPr bwMode="auto">
          <a:xfrm>
            <a:off x="11871" y="5100"/>
            <a:ext cx="0" cy="704"/>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100-00000B000000}"/>
              </a:ext>
            </a:extLst>
          </xdr:cNvPr>
          <xdr:cNvSpPr>
            <a:spLocks noChangeShapeType="1"/>
          </xdr:cNvSpPr>
        </xdr:nvSpPr>
        <xdr:spPr bwMode="auto">
          <a:xfrm>
            <a:off x="9088" y="6598"/>
            <a:ext cx="1266" cy="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2" name="Line 15">
            <a:extLst>
              <a:ext uri="{FF2B5EF4-FFF2-40B4-BE49-F238E27FC236}">
                <a16:creationId xmlns:a16="http://schemas.microsoft.com/office/drawing/2014/main" id="{00000000-0008-0000-0100-00000C000000}"/>
              </a:ext>
            </a:extLst>
          </xdr:cNvPr>
          <xdr:cNvSpPr>
            <a:spLocks noChangeShapeType="1"/>
          </xdr:cNvSpPr>
        </xdr:nvSpPr>
        <xdr:spPr bwMode="auto">
          <a:xfrm>
            <a:off x="7790" y="2828"/>
            <a:ext cx="3799" cy="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3" name="Line 16">
            <a:extLst>
              <a:ext uri="{FF2B5EF4-FFF2-40B4-BE49-F238E27FC236}">
                <a16:creationId xmlns:a16="http://schemas.microsoft.com/office/drawing/2014/main" id="{00000000-0008-0000-0100-00000D000000}"/>
              </a:ext>
            </a:extLst>
          </xdr:cNvPr>
          <xdr:cNvSpPr>
            <a:spLocks noChangeShapeType="1"/>
          </xdr:cNvSpPr>
        </xdr:nvSpPr>
        <xdr:spPr bwMode="auto">
          <a:xfrm>
            <a:off x="12842" y="3022"/>
            <a:ext cx="0" cy="3050"/>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4" name="Line 17">
            <a:extLst>
              <a:ext uri="{FF2B5EF4-FFF2-40B4-BE49-F238E27FC236}">
                <a16:creationId xmlns:a16="http://schemas.microsoft.com/office/drawing/2014/main" id="{00000000-0008-0000-0100-00000E000000}"/>
              </a:ext>
            </a:extLst>
          </xdr:cNvPr>
          <xdr:cNvSpPr>
            <a:spLocks noChangeShapeType="1"/>
          </xdr:cNvSpPr>
        </xdr:nvSpPr>
        <xdr:spPr bwMode="auto">
          <a:xfrm flipH="1" flipV="1">
            <a:off x="7098" y="5982"/>
            <a:ext cx="1885" cy="0"/>
          </a:xfrm>
          <a:prstGeom prst="line">
            <a:avLst/>
          </a:prstGeom>
          <a:noFill/>
          <a:ln w="93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8">
            <a:extLst>
              <a:ext uri="{FF2B5EF4-FFF2-40B4-BE49-F238E27FC236}">
                <a16:creationId xmlns:a16="http://schemas.microsoft.com/office/drawing/2014/main" id="{00000000-0008-0000-0100-00000F000000}"/>
              </a:ext>
            </a:extLst>
          </xdr:cNvPr>
          <xdr:cNvSpPr>
            <a:spLocks noChangeShapeType="1"/>
          </xdr:cNvSpPr>
        </xdr:nvSpPr>
        <xdr:spPr bwMode="auto">
          <a:xfrm>
            <a:off x="11871" y="5789"/>
            <a:ext cx="0" cy="266"/>
          </a:xfrm>
          <a:prstGeom prst="line">
            <a:avLst/>
          </a:prstGeom>
          <a:noFill/>
          <a:ln w="936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V195"/>
  <sheetViews>
    <sheetView tabSelected="1" zoomScaleNormal="100" zoomScaleSheetLayoutView="110" workbookViewId="0">
      <selection activeCell="C23" sqref="C23:I23"/>
    </sheetView>
  </sheetViews>
  <sheetFormatPr defaultRowHeight="16.5" x14ac:dyDescent="0.25"/>
  <cols>
    <col min="1" max="1" width="7.85546875" style="29" bestFit="1" customWidth="1"/>
    <col min="2" max="4" width="11.140625" style="29" customWidth="1"/>
    <col min="5" max="5" width="7.7109375" style="29" customWidth="1"/>
    <col min="6" max="6" width="5.5703125" style="29" customWidth="1"/>
    <col min="7" max="7" width="8.42578125" style="29" customWidth="1"/>
    <col min="8" max="8" width="42.42578125" style="29" customWidth="1"/>
    <col min="9" max="9" width="11.140625" style="29" customWidth="1"/>
    <col min="10" max="16384" width="9.140625" style="29"/>
  </cols>
  <sheetData>
    <row r="2" spans="1:9" ht="18" x14ac:dyDescent="0.25">
      <c r="B2" s="146" t="s">
        <v>250</v>
      </c>
      <c r="C2" s="146"/>
      <c r="D2" s="146"/>
      <c r="E2" s="146"/>
      <c r="F2" s="146"/>
      <c r="G2" s="146"/>
      <c r="H2" s="146"/>
      <c r="I2" s="30"/>
    </row>
    <row r="3" spans="1:9" x14ac:dyDescent="0.25">
      <c r="B3" s="31"/>
      <c r="C3" s="31"/>
      <c r="D3" s="31"/>
      <c r="E3" s="31"/>
      <c r="F3" s="31"/>
      <c r="G3" s="31"/>
      <c r="H3" s="31"/>
      <c r="I3" s="31"/>
    </row>
    <row r="5" spans="1:9" ht="16.5" customHeight="1" x14ac:dyDescent="0.25">
      <c r="A5" s="148" t="s">
        <v>34</v>
      </c>
      <c r="B5" s="148"/>
      <c r="C5" s="147" t="s">
        <v>203</v>
      </c>
      <c r="D5" s="147"/>
      <c r="E5" s="147"/>
      <c r="F5" s="147"/>
      <c r="G5" s="147"/>
      <c r="H5" s="147"/>
      <c r="I5" s="147"/>
    </row>
    <row r="6" spans="1:9" x14ac:dyDescent="0.25">
      <c r="A6" s="33" t="s">
        <v>37</v>
      </c>
      <c r="B6" s="33"/>
      <c r="C6" s="147"/>
      <c r="D6" s="147"/>
      <c r="E6" s="147"/>
      <c r="F6" s="147"/>
      <c r="G6" s="147"/>
      <c r="H6" s="147"/>
      <c r="I6" s="147"/>
    </row>
    <row r="7" spans="1:9" x14ac:dyDescent="0.25">
      <c r="A7" s="34"/>
      <c r="B7" s="31"/>
      <c r="C7" s="149" t="s">
        <v>210</v>
      </c>
      <c r="D7" s="149"/>
      <c r="E7" s="149"/>
      <c r="F7" s="149"/>
      <c r="G7" s="149"/>
      <c r="H7" s="149"/>
      <c r="I7" s="149"/>
    </row>
    <row r="8" spans="1:9" x14ac:dyDescent="0.25">
      <c r="A8" s="34"/>
      <c r="B8" s="31"/>
      <c r="C8" s="31"/>
      <c r="D8" s="35"/>
    </row>
    <row r="9" spans="1:9" x14ac:dyDescent="0.25">
      <c r="A9" s="148" t="s">
        <v>35</v>
      </c>
      <c r="B9" s="148"/>
      <c r="C9" s="149" t="s">
        <v>36</v>
      </c>
      <c r="D9" s="149"/>
      <c r="E9" s="149"/>
      <c r="F9" s="149"/>
      <c r="G9" s="149"/>
      <c r="H9" s="149"/>
      <c r="I9" s="149"/>
    </row>
    <row r="10" spans="1:9" x14ac:dyDescent="0.25">
      <c r="A10" s="34"/>
      <c r="B10" s="31"/>
      <c r="C10" s="31"/>
      <c r="D10" s="36" t="s">
        <v>37</v>
      </c>
    </row>
    <row r="11" spans="1:9" x14ac:dyDescent="0.25">
      <c r="A11" s="34"/>
      <c r="B11" s="31"/>
      <c r="C11" s="31"/>
      <c r="D11" s="36" t="s">
        <v>37</v>
      </c>
    </row>
    <row r="12" spans="1:9" x14ac:dyDescent="0.25">
      <c r="A12" s="34"/>
      <c r="B12" s="31"/>
      <c r="C12" s="31"/>
      <c r="D12" s="35"/>
    </row>
    <row r="13" spans="1:9" x14ac:dyDescent="0.25">
      <c r="A13" s="34"/>
      <c r="B13" s="31"/>
      <c r="C13" s="31"/>
      <c r="D13" s="35"/>
    </row>
    <row r="14" spans="1:9" ht="16.5" customHeight="1" x14ac:dyDescent="0.25">
      <c r="A14" s="148" t="s">
        <v>175</v>
      </c>
      <c r="B14" s="148"/>
      <c r="C14" s="150" t="s">
        <v>38</v>
      </c>
      <c r="D14" s="150"/>
      <c r="E14" s="150"/>
      <c r="F14" s="150"/>
      <c r="G14" s="150"/>
      <c r="H14" s="150"/>
      <c r="I14" s="150"/>
    </row>
    <row r="15" spans="1:9" x14ac:dyDescent="0.25">
      <c r="A15" s="148"/>
      <c r="B15" s="148"/>
      <c r="C15" s="150" t="s">
        <v>123</v>
      </c>
      <c r="D15" s="150"/>
      <c r="E15" s="150"/>
      <c r="F15" s="150"/>
      <c r="G15" s="150"/>
      <c r="H15" s="150"/>
      <c r="I15" s="150"/>
    </row>
    <row r="16" spans="1:9" x14ac:dyDescent="0.25">
      <c r="A16" s="34"/>
      <c r="B16" s="31"/>
      <c r="C16" s="150" t="s">
        <v>39</v>
      </c>
      <c r="D16" s="150"/>
      <c r="E16" s="150"/>
      <c r="F16" s="150"/>
      <c r="G16" s="150"/>
      <c r="H16" s="150"/>
      <c r="I16" s="150"/>
    </row>
    <row r="17" spans="1:9" x14ac:dyDescent="0.25">
      <c r="A17" s="34"/>
      <c r="B17" s="31"/>
      <c r="C17" s="31"/>
      <c r="D17" s="35"/>
    </row>
    <row r="18" spans="1:9" x14ac:dyDescent="0.25">
      <c r="A18" s="151" t="s">
        <v>190</v>
      </c>
      <c r="B18" s="151"/>
      <c r="C18" s="150" t="s">
        <v>196</v>
      </c>
      <c r="D18" s="150"/>
      <c r="E18" s="150"/>
      <c r="F18" s="150"/>
      <c r="G18" s="150"/>
      <c r="H18" s="150"/>
      <c r="I18" s="150"/>
    </row>
    <row r="19" spans="1:9" x14ac:dyDescent="0.25">
      <c r="A19" s="34"/>
      <c r="B19" s="31"/>
      <c r="C19" s="150" t="s">
        <v>197</v>
      </c>
      <c r="D19" s="150"/>
      <c r="E19" s="150"/>
      <c r="F19" s="150"/>
      <c r="G19" s="150"/>
      <c r="H19" s="150"/>
      <c r="I19" s="150"/>
    </row>
    <row r="20" spans="1:9" x14ac:dyDescent="0.25">
      <c r="A20" s="34"/>
      <c r="B20" s="31"/>
      <c r="C20" s="31" t="s">
        <v>37</v>
      </c>
      <c r="D20" s="35"/>
    </row>
    <row r="21" spans="1:9" x14ac:dyDescent="0.25">
      <c r="A21" s="34"/>
      <c r="B21" s="31"/>
      <c r="C21" s="31"/>
      <c r="D21" s="35"/>
    </row>
    <row r="22" spans="1:9" x14ac:dyDescent="0.25">
      <c r="A22" s="37"/>
      <c r="B22" s="31"/>
      <c r="C22" s="31"/>
      <c r="D22" s="32"/>
    </row>
    <row r="23" spans="1:9" x14ac:dyDescent="0.25">
      <c r="A23" s="148"/>
      <c r="B23" s="148"/>
      <c r="C23" s="149"/>
      <c r="D23" s="149"/>
      <c r="E23" s="149"/>
      <c r="F23" s="149"/>
      <c r="G23" s="149"/>
      <c r="H23" s="149"/>
      <c r="I23" s="149"/>
    </row>
    <row r="24" spans="1:9" x14ac:dyDescent="0.25">
      <c r="A24" s="34"/>
      <c r="B24" s="31"/>
      <c r="C24" s="31"/>
      <c r="D24" s="32"/>
      <c r="E24" s="38"/>
      <c r="F24" s="38"/>
      <c r="G24" s="38"/>
      <c r="H24" s="38"/>
      <c r="I24" s="38"/>
    </row>
    <row r="25" spans="1:9" x14ac:dyDescent="0.25">
      <c r="A25" s="148"/>
      <c r="B25" s="148"/>
      <c r="C25" s="150"/>
      <c r="D25" s="150"/>
      <c r="E25" s="150"/>
      <c r="F25" s="150"/>
      <c r="G25" s="150"/>
      <c r="H25" s="150"/>
      <c r="I25" s="150"/>
    </row>
    <row r="26" spans="1:9" x14ac:dyDescent="0.25">
      <c r="A26" s="34"/>
      <c r="B26" s="31"/>
      <c r="C26" s="31"/>
      <c r="D26" s="35"/>
    </row>
    <row r="27" spans="1:9" x14ac:dyDescent="0.25">
      <c r="A27" s="34"/>
      <c r="B27" s="31"/>
      <c r="C27" s="31"/>
      <c r="D27" s="35"/>
    </row>
    <row r="28" spans="1:9" x14ac:dyDescent="0.25">
      <c r="A28" s="34"/>
      <c r="B28" s="31"/>
      <c r="C28" s="31"/>
      <c r="D28" s="35"/>
    </row>
    <row r="29" spans="1:9" x14ac:dyDescent="0.25">
      <c r="A29" s="34"/>
      <c r="B29" s="31"/>
      <c r="C29" s="31"/>
      <c r="D29" s="35"/>
    </row>
    <row r="30" spans="1:9" x14ac:dyDescent="0.25">
      <c r="A30" s="34"/>
      <c r="B30" s="31"/>
      <c r="C30" s="31"/>
      <c r="D30" s="35"/>
    </row>
    <row r="31" spans="1:9" x14ac:dyDescent="0.25">
      <c r="A31" s="148"/>
      <c r="B31" s="148"/>
      <c r="C31" s="152"/>
      <c r="D31" s="152"/>
      <c r="E31" s="152"/>
      <c r="F31" s="152"/>
      <c r="G31" s="152"/>
      <c r="H31" s="152"/>
      <c r="I31" s="152"/>
    </row>
    <row r="33" spans="1:12" ht="18" x14ac:dyDescent="0.25">
      <c r="A33" s="131" t="s">
        <v>40</v>
      </c>
      <c r="B33" s="131"/>
      <c r="C33" s="131"/>
      <c r="D33" s="131"/>
      <c r="E33" s="131"/>
      <c r="F33" s="131"/>
      <c r="G33" s="131"/>
      <c r="H33" s="131"/>
      <c r="I33" s="131"/>
      <c r="J33" s="22"/>
      <c r="K33" s="22"/>
      <c r="L33" s="22"/>
    </row>
    <row r="34" spans="1:12" x14ac:dyDescent="0.25">
      <c r="A34" s="39" t="s">
        <v>37</v>
      </c>
      <c r="F34" s="40"/>
      <c r="G34" s="41"/>
      <c r="H34" s="42"/>
      <c r="I34" s="43"/>
      <c r="J34" s="22"/>
      <c r="K34" s="22"/>
      <c r="L34" s="22"/>
    </row>
    <row r="35" spans="1:12" ht="25.5" customHeight="1" x14ac:dyDescent="0.25">
      <c r="A35" s="44"/>
      <c r="C35" s="137" t="str">
        <f>C7</f>
        <v>VODOVOD PODREČJE-VH ŠUMBERK</v>
      </c>
      <c r="D35" s="137"/>
      <c r="E35" s="137"/>
      <c r="F35" s="137"/>
      <c r="G35" s="137"/>
      <c r="H35" s="45" t="s">
        <v>44</v>
      </c>
      <c r="I35" s="46">
        <f>I55</f>
        <v>0</v>
      </c>
      <c r="J35" s="22"/>
      <c r="K35" s="22"/>
    </row>
    <row r="36" spans="1:12" x14ac:dyDescent="0.25">
      <c r="A36" s="47"/>
      <c r="E36" s="35"/>
      <c r="F36" s="41"/>
      <c r="G36" s="42"/>
      <c r="H36" s="43"/>
      <c r="I36" s="43"/>
      <c r="J36" s="22"/>
      <c r="K36" s="22"/>
    </row>
    <row r="37" spans="1:12" x14ac:dyDescent="0.25">
      <c r="A37" s="39"/>
      <c r="E37" s="35"/>
      <c r="F37" s="41"/>
      <c r="G37" s="42"/>
      <c r="H37" s="45"/>
      <c r="I37" s="46"/>
      <c r="J37" s="22"/>
      <c r="K37" s="22"/>
    </row>
    <row r="38" spans="1:12" x14ac:dyDescent="0.25">
      <c r="A38" s="47"/>
      <c r="E38" s="35"/>
      <c r="F38" s="41"/>
      <c r="G38" s="42"/>
      <c r="H38" s="43"/>
      <c r="I38" s="48"/>
      <c r="J38" s="22"/>
      <c r="K38" s="22"/>
    </row>
    <row r="39" spans="1:12" x14ac:dyDescent="0.25">
      <c r="E39" s="35"/>
      <c r="F39" s="41"/>
      <c r="G39" s="39" t="s">
        <v>41</v>
      </c>
      <c r="H39" s="43"/>
      <c r="I39" s="46">
        <f>SUM(I35:I37)</f>
        <v>0</v>
      </c>
      <c r="J39" s="22"/>
      <c r="K39" s="22"/>
    </row>
    <row r="40" spans="1:12" x14ac:dyDescent="0.25">
      <c r="A40" s="39"/>
      <c r="E40" s="35"/>
      <c r="F40" s="41"/>
      <c r="G40" s="42"/>
      <c r="H40" s="43"/>
      <c r="I40" s="46"/>
      <c r="J40" s="22"/>
      <c r="K40" s="22"/>
    </row>
    <row r="41" spans="1:12" x14ac:dyDescent="0.25">
      <c r="A41" s="50"/>
      <c r="B41" s="51"/>
      <c r="C41" s="51"/>
      <c r="D41" s="51"/>
      <c r="E41" s="52"/>
      <c r="F41" s="53"/>
      <c r="G41" s="54"/>
      <c r="H41" s="48"/>
      <c r="I41" s="48"/>
      <c r="J41" s="22"/>
      <c r="K41" s="22"/>
    </row>
    <row r="42" spans="1:12" ht="26.25" customHeight="1" x14ac:dyDescent="0.25">
      <c r="A42" s="47"/>
      <c r="F42" s="41"/>
      <c r="G42" s="35" t="s">
        <v>176</v>
      </c>
      <c r="H42" s="45" t="s">
        <v>44</v>
      </c>
      <c r="I42" s="43">
        <f>SUM(I39)*0.22</f>
        <v>0</v>
      </c>
      <c r="J42" s="22"/>
      <c r="K42" s="22"/>
    </row>
    <row r="43" spans="1:12" x14ac:dyDescent="0.25">
      <c r="A43" s="47"/>
      <c r="E43" s="35"/>
      <c r="F43" s="41"/>
      <c r="G43" s="42"/>
      <c r="H43" s="55"/>
      <c r="I43" s="48"/>
      <c r="J43" s="22"/>
      <c r="K43" s="22"/>
    </row>
    <row r="44" spans="1:12" x14ac:dyDescent="0.25">
      <c r="E44" s="47" t="s">
        <v>37</v>
      </c>
      <c r="F44" s="138" t="s">
        <v>177</v>
      </c>
      <c r="G44" s="138"/>
      <c r="H44" s="45" t="s">
        <v>44</v>
      </c>
      <c r="I44" s="43">
        <f>SUM(I39:I42)</f>
        <v>0</v>
      </c>
      <c r="J44" s="22"/>
      <c r="K44" s="22"/>
    </row>
    <row r="45" spans="1:12" x14ac:dyDescent="0.25">
      <c r="A45" s="47"/>
      <c r="E45" s="56"/>
      <c r="F45" s="41"/>
      <c r="G45" s="42"/>
      <c r="H45" s="43"/>
      <c r="I45" s="43"/>
      <c r="J45" s="57"/>
      <c r="K45" s="57"/>
    </row>
    <row r="46" spans="1:12" ht="18.75" customHeight="1" x14ac:dyDescent="0.25">
      <c r="A46" s="131" t="s">
        <v>43</v>
      </c>
      <c r="B46" s="131"/>
      <c r="C46" s="131"/>
      <c r="D46" s="131"/>
      <c r="E46" s="131"/>
      <c r="F46" s="131"/>
      <c r="G46" s="131"/>
      <c r="H46" s="131"/>
      <c r="I46" s="131"/>
      <c r="J46" s="22"/>
      <c r="K46" s="22"/>
    </row>
    <row r="47" spans="1:12" x14ac:dyDescent="0.25">
      <c r="A47" s="47"/>
      <c r="E47" s="40"/>
      <c r="F47" s="41"/>
      <c r="G47" s="42"/>
      <c r="H47" s="43"/>
      <c r="I47" s="43"/>
      <c r="J47" s="22"/>
      <c r="K47" s="22"/>
    </row>
    <row r="48" spans="1:12" x14ac:dyDescent="0.25">
      <c r="A48" s="47"/>
      <c r="E48" s="40"/>
      <c r="F48" s="41"/>
      <c r="G48" s="42"/>
      <c r="H48" s="43"/>
      <c r="I48" s="43"/>
      <c r="J48" s="22"/>
      <c r="K48" s="22"/>
    </row>
    <row r="49" spans="1:11" x14ac:dyDescent="0.25">
      <c r="A49" s="140" t="s">
        <v>191</v>
      </c>
      <c r="B49" s="140"/>
      <c r="C49" s="58"/>
      <c r="D49" s="58"/>
      <c r="E49" s="56"/>
      <c r="F49" s="59"/>
      <c r="G49" s="60"/>
      <c r="H49" s="61" t="s">
        <v>44</v>
      </c>
      <c r="I49" s="62">
        <f>I114</f>
        <v>0</v>
      </c>
      <c r="J49" s="22"/>
      <c r="K49" s="22"/>
    </row>
    <row r="50" spans="1:11" x14ac:dyDescent="0.25">
      <c r="A50" s="47"/>
      <c r="E50" s="40"/>
      <c r="F50" s="41"/>
      <c r="G50" s="42"/>
      <c r="H50" s="43"/>
      <c r="I50" s="43"/>
      <c r="J50" s="22"/>
      <c r="K50" s="22"/>
    </row>
    <row r="51" spans="1:11" x14ac:dyDescent="0.25">
      <c r="A51" s="140" t="s">
        <v>192</v>
      </c>
      <c r="B51" s="140"/>
      <c r="C51" s="58"/>
      <c r="D51" s="58"/>
      <c r="E51" s="56"/>
      <c r="F51" s="59"/>
      <c r="G51" s="60"/>
      <c r="H51" s="61" t="s">
        <v>44</v>
      </c>
      <c r="I51" s="62">
        <f>I135</f>
        <v>0</v>
      </c>
      <c r="J51" s="22"/>
      <c r="K51" s="22"/>
    </row>
    <row r="52" spans="1:11" x14ac:dyDescent="0.25">
      <c r="A52" s="63"/>
      <c r="B52" s="63"/>
      <c r="C52" s="63"/>
      <c r="D52" s="63"/>
      <c r="E52" s="40"/>
      <c r="F52" s="41"/>
      <c r="G52" s="42"/>
      <c r="H52" s="43"/>
      <c r="I52" s="43"/>
      <c r="J52" s="22"/>
      <c r="K52" s="22"/>
    </row>
    <row r="53" spans="1:11" x14ac:dyDescent="0.25">
      <c r="A53" s="140" t="s">
        <v>193</v>
      </c>
      <c r="B53" s="140"/>
      <c r="C53" s="58"/>
      <c r="D53" s="58"/>
      <c r="E53" s="56"/>
      <c r="F53" s="59"/>
      <c r="G53" s="60"/>
      <c r="H53" s="61" t="s">
        <v>44</v>
      </c>
      <c r="I53" s="62">
        <f>I193</f>
        <v>0</v>
      </c>
      <c r="J53" s="22"/>
      <c r="K53" s="22"/>
    </row>
    <row r="54" spans="1:11" x14ac:dyDescent="0.25">
      <c r="A54" s="50"/>
      <c r="B54" s="51"/>
      <c r="C54" s="51"/>
      <c r="D54" s="51"/>
      <c r="E54" s="64"/>
      <c r="F54" s="53"/>
      <c r="G54" s="54"/>
      <c r="H54" s="48"/>
      <c r="I54" s="65"/>
      <c r="J54" s="21"/>
      <c r="K54" s="21"/>
    </row>
    <row r="55" spans="1:11" x14ac:dyDescent="0.25">
      <c r="A55" s="63" t="s">
        <v>42</v>
      </c>
      <c r="B55" s="21"/>
      <c r="C55" s="21"/>
      <c r="D55" s="21"/>
      <c r="E55" s="56"/>
      <c r="F55" s="59"/>
      <c r="G55" s="60"/>
      <c r="H55" s="61" t="s">
        <v>44</v>
      </c>
      <c r="I55" s="62">
        <f>SUM(I49:I54)</f>
        <v>0</v>
      </c>
      <c r="J55" s="22"/>
      <c r="K55" s="22"/>
    </row>
    <row r="56" spans="1:11" x14ac:dyDescent="0.25">
      <c r="A56" s="63"/>
      <c r="B56" s="21"/>
      <c r="C56" s="21"/>
      <c r="D56" s="21"/>
      <c r="E56" s="56"/>
      <c r="F56" s="59"/>
      <c r="G56" s="60"/>
      <c r="H56" s="61"/>
      <c r="I56" s="62"/>
      <c r="J56" s="22"/>
      <c r="K56" s="22"/>
    </row>
    <row r="57" spans="1:11" x14ac:dyDescent="0.25">
      <c r="A57" s="47"/>
      <c r="E57" s="40"/>
      <c r="F57" s="41"/>
      <c r="G57" s="42"/>
      <c r="H57" s="43"/>
      <c r="I57" s="43"/>
      <c r="J57" s="22"/>
      <c r="K57" s="22"/>
    </row>
    <row r="58" spans="1:11" x14ac:dyDescent="0.25">
      <c r="A58" s="139" t="s">
        <v>194</v>
      </c>
      <c r="B58" s="139"/>
      <c r="C58" s="139"/>
      <c r="D58" s="139"/>
      <c r="E58" s="139"/>
      <c r="F58" s="139"/>
      <c r="G58" s="139"/>
      <c r="H58" s="139"/>
      <c r="I58" s="112"/>
      <c r="J58" s="21"/>
      <c r="K58" s="21"/>
    </row>
    <row r="59" spans="1:11" x14ac:dyDescent="0.25">
      <c r="A59" s="139" t="s">
        <v>191</v>
      </c>
      <c r="B59" s="139"/>
      <c r="C59" s="139"/>
      <c r="D59" s="139"/>
      <c r="E59" s="139"/>
      <c r="F59" s="139"/>
      <c r="G59" s="139"/>
      <c r="H59" s="139"/>
      <c r="I59" s="113"/>
      <c r="J59" s="22"/>
      <c r="K59" s="22"/>
    </row>
    <row r="60" spans="1:11" x14ac:dyDescent="0.25">
      <c r="A60" s="132" t="s">
        <v>120</v>
      </c>
      <c r="B60" s="132"/>
      <c r="C60" s="132"/>
      <c r="D60" s="132"/>
      <c r="E60" s="132"/>
      <c r="F60" s="132"/>
      <c r="G60" s="132"/>
      <c r="H60" s="132"/>
      <c r="I60" s="113"/>
      <c r="J60" s="22"/>
      <c r="K60" s="22"/>
    </row>
    <row r="61" spans="1:11" x14ac:dyDescent="0.25">
      <c r="A61" s="117" t="s">
        <v>204</v>
      </c>
      <c r="B61" s="68"/>
      <c r="C61" s="68"/>
      <c r="D61" s="68"/>
      <c r="E61" s="69"/>
      <c r="F61" s="70"/>
      <c r="G61" s="71"/>
      <c r="H61" s="72"/>
      <c r="I61" s="72"/>
      <c r="J61" s="22"/>
      <c r="K61" s="22"/>
    </row>
    <row r="62" spans="1:11" ht="25.5" x14ac:dyDescent="0.25">
      <c r="A62" s="24" t="s">
        <v>45</v>
      </c>
      <c r="B62" s="141" t="s">
        <v>46</v>
      </c>
      <c r="C62" s="141"/>
      <c r="D62" s="141"/>
      <c r="E62" s="141"/>
      <c r="F62" s="25" t="s">
        <v>47</v>
      </c>
      <c r="G62" s="26" t="s">
        <v>48</v>
      </c>
      <c r="H62" s="27" t="s">
        <v>49</v>
      </c>
      <c r="I62" s="27" t="s">
        <v>50</v>
      </c>
      <c r="J62" s="22"/>
      <c r="K62" s="22"/>
    </row>
    <row r="63" spans="1:11" ht="52.5" customHeight="1" x14ac:dyDescent="0.25">
      <c r="A63" s="73" t="s">
        <v>51</v>
      </c>
      <c r="B63" s="133" t="s">
        <v>186</v>
      </c>
      <c r="C63" s="133"/>
      <c r="D63" s="133"/>
      <c r="E63" s="133"/>
      <c r="F63" s="74" t="s">
        <v>33</v>
      </c>
      <c r="G63" s="75">
        <v>1</v>
      </c>
      <c r="H63" s="76">
        <v>0</v>
      </c>
      <c r="I63" s="77">
        <f>G63*H63</f>
        <v>0</v>
      </c>
      <c r="J63" s="22"/>
    </row>
    <row r="64" spans="1:11" ht="94.5" customHeight="1" x14ac:dyDescent="0.25">
      <c r="A64" s="73" t="s">
        <v>52</v>
      </c>
      <c r="B64" s="133" t="s">
        <v>131</v>
      </c>
      <c r="C64" s="133"/>
      <c r="D64" s="133"/>
      <c r="E64" s="133"/>
      <c r="F64" s="74" t="s">
        <v>124</v>
      </c>
      <c r="G64" s="75">
        <v>512</v>
      </c>
      <c r="H64" s="76">
        <v>0</v>
      </c>
      <c r="I64" s="77">
        <f>G64*H64</f>
        <v>0</v>
      </c>
      <c r="J64" s="57"/>
    </row>
    <row r="65" spans="1:16" ht="78" customHeight="1" x14ac:dyDescent="0.25">
      <c r="A65" s="73" t="s">
        <v>53</v>
      </c>
      <c r="B65" s="133" t="s">
        <v>132</v>
      </c>
      <c r="C65" s="133"/>
      <c r="D65" s="133"/>
      <c r="E65" s="133"/>
      <c r="F65" s="74" t="s">
        <v>124</v>
      </c>
      <c r="G65" s="75">
        <v>512</v>
      </c>
      <c r="H65" s="76">
        <v>0</v>
      </c>
      <c r="I65" s="77">
        <f t="shared" ref="I65:I112" si="0">G65*H65</f>
        <v>0</v>
      </c>
      <c r="J65" s="21"/>
    </row>
    <row r="66" spans="1:16" ht="105" customHeight="1" x14ac:dyDescent="0.25">
      <c r="A66" s="73" t="s">
        <v>54</v>
      </c>
      <c r="B66" s="133" t="s">
        <v>211</v>
      </c>
      <c r="C66" s="133"/>
      <c r="D66" s="133"/>
      <c r="E66" s="133"/>
      <c r="F66" s="74" t="s">
        <v>124</v>
      </c>
      <c r="G66" s="75">
        <v>512</v>
      </c>
      <c r="H66" s="76">
        <v>0</v>
      </c>
      <c r="I66" s="77">
        <f t="shared" si="0"/>
        <v>0</v>
      </c>
      <c r="J66" s="22"/>
    </row>
    <row r="67" spans="1:16" ht="52.5" customHeight="1" x14ac:dyDescent="0.25">
      <c r="A67" s="73" t="s">
        <v>55</v>
      </c>
      <c r="B67" s="133" t="s">
        <v>128</v>
      </c>
      <c r="C67" s="133"/>
      <c r="D67" s="133"/>
      <c r="E67" s="133"/>
      <c r="F67" s="74" t="s">
        <v>33</v>
      </c>
      <c r="G67" s="75">
        <v>1</v>
      </c>
      <c r="H67" s="76">
        <v>0</v>
      </c>
      <c r="I67" s="77">
        <f t="shared" si="0"/>
        <v>0</v>
      </c>
      <c r="J67" s="22"/>
    </row>
    <row r="68" spans="1:16" ht="91.5" customHeight="1" x14ac:dyDescent="0.25">
      <c r="A68" s="73" t="s">
        <v>56</v>
      </c>
      <c r="B68" s="133" t="s">
        <v>129</v>
      </c>
      <c r="C68" s="133"/>
      <c r="D68" s="133"/>
      <c r="E68" s="133"/>
      <c r="F68" s="74" t="s">
        <v>33</v>
      </c>
      <c r="G68" s="75">
        <v>1</v>
      </c>
      <c r="H68" s="76">
        <v>0</v>
      </c>
      <c r="I68" s="77">
        <f t="shared" si="0"/>
        <v>0</v>
      </c>
      <c r="J68" s="22"/>
    </row>
    <row r="69" spans="1:16" ht="81" customHeight="1" x14ac:dyDescent="0.25">
      <c r="A69" s="73" t="s">
        <v>57</v>
      </c>
      <c r="B69" s="133" t="s">
        <v>212</v>
      </c>
      <c r="C69" s="133"/>
      <c r="D69" s="133"/>
      <c r="E69" s="133"/>
      <c r="F69" s="74" t="s">
        <v>125</v>
      </c>
      <c r="G69" s="75">
        <v>222</v>
      </c>
      <c r="H69" s="76">
        <v>0</v>
      </c>
      <c r="I69" s="77">
        <f t="shared" si="0"/>
        <v>0</v>
      </c>
      <c r="J69" s="22"/>
      <c r="K69" s="31"/>
      <c r="L69" s="31"/>
      <c r="M69" s="31"/>
      <c r="N69" s="31"/>
      <c r="O69" s="31"/>
      <c r="P69" s="31"/>
    </row>
    <row r="70" spans="1:16" ht="55.5" customHeight="1" x14ac:dyDescent="0.25">
      <c r="A70" s="73" t="s">
        <v>58</v>
      </c>
      <c r="B70" s="133" t="s">
        <v>184</v>
      </c>
      <c r="C70" s="133"/>
      <c r="D70" s="133"/>
      <c r="E70" s="133"/>
      <c r="F70" s="74" t="s">
        <v>125</v>
      </c>
      <c r="G70" s="75">
        <v>7</v>
      </c>
      <c r="H70" s="76">
        <v>0</v>
      </c>
      <c r="I70" s="77">
        <f t="shared" ref="I70" si="1">G70*H70</f>
        <v>0</v>
      </c>
      <c r="J70" s="22"/>
      <c r="K70" s="31"/>
      <c r="L70" s="31"/>
      <c r="M70" s="31"/>
      <c r="N70" s="31"/>
      <c r="O70" s="31"/>
      <c r="P70" s="31"/>
    </row>
    <row r="71" spans="1:16" ht="39" customHeight="1" x14ac:dyDescent="0.25">
      <c r="A71" s="73" t="s">
        <v>59</v>
      </c>
      <c r="B71" s="133" t="s">
        <v>199</v>
      </c>
      <c r="C71" s="133"/>
      <c r="D71" s="133"/>
      <c r="E71" s="133"/>
      <c r="F71" s="74" t="s">
        <v>33</v>
      </c>
      <c r="G71" s="75">
        <v>1</v>
      </c>
      <c r="H71" s="76">
        <v>0</v>
      </c>
      <c r="I71" s="77">
        <f>G71*H71</f>
        <v>0</v>
      </c>
      <c r="J71" s="22"/>
      <c r="K71" s="31"/>
      <c r="L71" s="31"/>
      <c r="M71" s="31"/>
      <c r="N71" s="31"/>
      <c r="O71" s="31"/>
      <c r="P71" s="31"/>
    </row>
    <row r="72" spans="1:16" ht="57" customHeight="1" x14ac:dyDescent="0.25">
      <c r="A72" s="73" t="s">
        <v>60</v>
      </c>
      <c r="B72" s="133" t="s">
        <v>133</v>
      </c>
      <c r="C72" s="133"/>
      <c r="D72" s="133"/>
      <c r="E72" s="133"/>
      <c r="F72" s="74" t="s">
        <v>126</v>
      </c>
      <c r="G72" s="75">
        <v>146</v>
      </c>
      <c r="H72" s="76">
        <v>0</v>
      </c>
      <c r="I72" s="77">
        <f t="shared" si="0"/>
        <v>0</v>
      </c>
      <c r="J72" s="22"/>
    </row>
    <row r="73" spans="1:16" ht="55.5" customHeight="1" x14ac:dyDescent="0.25">
      <c r="A73" s="73" t="s">
        <v>61</v>
      </c>
      <c r="B73" s="133" t="s">
        <v>134</v>
      </c>
      <c r="C73" s="133"/>
      <c r="D73" s="133"/>
      <c r="E73" s="133"/>
      <c r="F73" s="74" t="s">
        <v>126</v>
      </c>
      <c r="G73" s="75">
        <v>146</v>
      </c>
      <c r="H73" s="76">
        <v>0</v>
      </c>
      <c r="I73" s="77">
        <f t="shared" si="0"/>
        <v>0</v>
      </c>
      <c r="J73" s="22"/>
    </row>
    <row r="74" spans="1:16" ht="76.5" customHeight="1" x14ac:dyDescent="0.25">
      <c r="A74" s="73" t="s">
        <v>62</v>
      </c>
      <c r="B74" s="134" t="s">
        <v>205</v>
      </c>
      <c r="C74" s="135"/>
      <c r="D74" s="135"/>
      <c r="E74" s="136"/>
      <c r="F74" s="74" t="s">
        <v>125</v>
      </c>
      <c r="G74" s="75">
        <v>700</v>
      </c>
      <c r="H74" s="76">
        <v>0</v>
      </c>
      <c r="I74" s="77">
        <f t="shared" ref="I74" si="2">G74*H74</f>
        <v>0</v>
      </c>
      <c r="J74" s="22"/>
    </row>
    <row r="75" spans="1:16" ht="72" customHeight="1" x14ac:dyDescent="0.25">
      <c r="A75" s="73" t="s">
        <v>63</v>
      </c>
      <c r="B75" s="134" t="s">
        <v>206</v>
      </c>
      <c r="C75" s="135"/>
      <c r="D75" s="135"/>
      <c r="E75" s="136"/>
      <c r="F75" s="74" t="s">
        <v>33</v>
      </c>
      <c r="G75" s="75">
        <v>25</v>
      </c>
      <c r="H75" s="76">
        <v>0</v>
      </c>
      <c r="I75" s="77">
        <f t="shared" ref="I75" si="3">G75*H75</f>
        <v>0</v>
      </c>
      <c r="J75" s="22"/>
    </row>
    <row r="76" spans="1:16" ht="67.5" customHeight="1" x14ac:dyDescent="0.25">
      <c r="A76" s="73" t="s">
        <v>64</v>
      </c>
      <c r="B76" s="133" t="s">
        <v>178</v>
      </c>
      <c r="C76" s="133"/>
      <c r="D76" s="133"/>
      <c r="E76" s="133"/>
      <c r="F76" s="74" t="s">
        <v>126</v>
      </c>
      <c r="G76" s="75">
        <v>562</v>
      </c>
      <c r="H76" s="76">
        <v>0</v>
      </c>
      <c r="I76" s="77">
        <f t="shared" si="0"/>
        <v>0</v>
      </c>
      <c r="J76" s="22"/>
    </row>
    <row r="77" spans="1:16" ht="97.5" customHeight="1" x14ac:dyDescent="0.25">
      <c r="A77" s="73" t="s">
        <v>65</v>
      </c>
      <c r="B77" s="133" t="s">
        <v>207</v>
      </c>
      <c r="C77" s="133"/>
      <c r="D77" s="133"/>
      <c r="E77" s="133"/>
      <c r="F77" s="74" t="s">
        <v>126</v>
      </c>
      <c r="G77" s="75">
        <v>240</v>
      </c>
      <c r="H77" s="76">
        <v>0</v>
      </c>
      <c r="I77" s="77">
        <f t="shared" ref="I77:I78" si="4">G77*H77</f>
        <v>0</v>
      </c>
      <c r="J77" s="22"/>
    </row>
    <row r="78" spans="1:16" ht="67.5" customHeight="1" x14ac:dyDescent="0.25">
      <c r="A78" s="73" t="s">
        <v>66</v>
      </c>
      <c r="B78" s="133" t="s">
        <v>179</v>
      </c>
      <c r="C78" s="133"/>
      <c r="D78" s="133"/>
      <c r="E78" s="133"/>
      <c r="F78" s="74" t="s">
        <v>126</v>
      </c>
      <c r="G78" s="75">
        <v>62</v>
      </c>
      <c r="H78" s="76">
        <v>0</v>
      </c>
      <c r="I78" s="77">
        <f t="shared" si="4"/>
        <v>0</v>
      </c>
      <c r="J78" s="22"/>
    </row>
    <row r="79" spans="1:16" ht="67.5" customHeight="1" x14ac:dyDescent="0.25">
      <c r="A79" s="73" t="s">
        <v>67</v>
      </c>
      <c r="B79" s="133" t="s">
        <v>208</v>
      </c>
      <c r="C79" s="133"/>
      <c r="D79" s="133"/>
      <c r="E79" s="133"/>
      <c r="F79" s="74" t="s">
        <v>126</v>
      </c>
      <c r="G79" s="75">
        <v>27</v>
      </c>
      <c r="H79" s="76">
        <v>0</v>
      </c>
      <c r="I79" s="77">
        <f t="shared" si="0"/>
        <v>0</v>
      </c>
      <c r="J79" s="22"/>
    </row>
    <row r="80" spans="1:16" ht="54" customHeight="1" x14ac:dyDescent="0.25">
      <c r="A80" s="73" t="s">
        <v>68</v>
      </c>
      <c r="B80" s="133" t="s">
        <v>135</v>
      </c>
      <c r="C80" s="133"/>
      <c r="D80" s="133"/>
      <c r="E80" s="133"/>
      <c r="F80" s="74" t="s">
        <v>126</v>
      </c>
      <c r="G80" s="75">
        <v>309</v>
      </c>
      <c r="H80" s="76">
        <v>0</v>
      </c>
      <c r="I80" s="77">
        <f t="shared" si="0"/>
        <v>0</v>
      </c>
      <c r="J80" s="22"/>
    </row>
    <row r="81" spans="1:10" ht="28.5" customHeight="1" x14ac:dyDescent="0.25">
      <c r="A81" s="73" t="s">
        <v>69</v>
      </c>
      <c r="B81" s="133" t="s">
        <v>130</v>
      </c>
      <c r="C81" s="133"/>
      <c r="D81" s="133"/>
      <c r="E81" s="133"/>
      <c r="F81" s="74" t="s">
        <v>125</v>
      </c>
      <c r="G81" s="75">
        <v>293</v>
      </c>
      <c r="H81" s="76">
        <v>0</v>
      </c>
      <c r="I81" s="77">
        <f t="shared" si="0"/>
        <v>0</v>
      </c>
      <c r="J81" s="22"/>
    </row>
    <row r="82" spans="1:10" ht="82.5" customHeight="1" x14ac:dyDescent="0.25">
      <c r="A82" s="73" t="s">
        <v>70</v>
      </c>
      <c r="B82" s="133" t="s">
        <v>136</v>
      </c>
      <c r="C82" s="133"/>
      <c r="D82" s="133"/>
      <c r="E82" s="133"/>
      <c r="F82" s="74" t="s">
        <v>126</v>
      </c>
      <c r="G82" s="75">
        <v>32</v>
      </c>
      <c r="H82" s="76">
        <v>0</v>
      </c>
      <c r="I82" s="77">
        <f t="shared" si="0"/>
        <v>0</v>
      </c>
      <c r="J82" s="22"/>
    </row>
    <row r="83" spans="1:10" ht="123" customHeight="1" x14ac:dyDescent="0.25">
      <c r="A83" s="73" t="s">
        <v>71</v>
      </c>
      <c r="B83" s="133" t="s">
        <v>180</v>
      </c>
      <c r="C83" s="133"/>
      <c r="D83" s="133"/>
      <c r="E83" s="133"/>
      <c r="F83" s="74" t="s">
        <v>126</v>
      </c>
      <c r="G83" s="75">
        <v>138</v>
      </c>
      <c r="H83" s="76">
        <v>0</v>
      </c>
      <c r="I83" s="77">
        <f t="shared" si="0"/>
        <v>0</v>
      </c>
      <c r="J83" s="22"/>
    </row>
    <row r="84" spans="1:10" ht="79.5" customHeight="1" x14ac:dyDescent="0.25">
      <c r="A84" s="73" t="s">
        <v>72</v>
      </c>
      <c r="B84" s="133" t="s">
        <v>137</v>
      </c>
      <c r="C84" s="133"/>
      <c r="D84" s="133"/>
      <c r="E84" s="133"/>
      <c r="F84" s="74" t="s">
        <v>126</v>
      </c>
      <c r="G84" s="75">
        <v>579</v>
      </c>
      <c r="H84" s="76">
        <v>0</v>
      </c>
      <c r="I84" s="77">
        <f t="shared" si="0"/>
        <v>0</v>
      </c>
      <c r="J84" s="22"/>
    </row>
    <row r="85" spans="1:10" ht="69" customHeight="1" x14ac:dyDescent="0.25">
      <c r="A85" s="73" t="s">
        <v>73</v>
      </c>
      <c r="B85" s="133" t="s">
        <v>188</v>
      </c>
      <c r="C85" s="133"/>
      <c r="D85" s="133"/>
      <c r="E85" s="133"/>
      <c r="F85" s="74" t="s">
        <v>126</v>
      </c>
      <c r="G85" s="75">
        <v>64</v>
      </c>
      <c r="H85" s="76">
        <v>0</v>
      </c>
      <c r="I85" s="77">
        <f>G85*H85</f>
        <v>0</v>
      </c>
      <c r="J85" s="22"/>
    </row>
    <row r="86" spans="1:10" ht="69" customHeight="1" x14ac:dyDescent="0.25">
      <c r="A86" s="73" t="s">
        <v>74</v>
      </c>
      <c r="B86" s="133" t="s">
        <v>138</v>
      </c>
      <c r="C86" s="133"/>
      <c r="D86" s="133"/>
      <c r="E86" s="133"/>
      <c r="F86" s="74" t="s">
        <v>126</v>
      </c>
      <c r="G86" s="75">
        <v>10</v>
      </c>
      <c r="H86" s="76">
        <v>0</v>
      </c>
      <c r="I86" s="77">
        <f t="shared" si="0"/>
        <v>0</v>
      </c>
      <c r="J86" s="22"/>
    </row>
    <row r="87" spans="1:10" ht="69" customHeight="1" x14ac:dyDescent="0.25">
      <c r="A87" s="73" t="s">
        <v>75</v>
      </c>
      <c r="B87" s="133" t="s">
        <v>213</v>
      </c>
      <c r="C87" s="133"/>
      <c r="D87" s="133"/>
      <c r="E87" s="133"/>
      <c r="F87" s="74" t="s">
        <v>126</v>
      </c>
      <c r="G87" s="75">
        <v>32</v>
      </c>
      <c r="H87" s="76">
        <v>0</v>
      </c>
      <c r="I87" s="77">
        <f t="shared" ref="I87" si="5">G87*H87</f>
        <v>0</v>
      </c>
      <c r="J87" s="22"/>
    </row>
    <row r="88" spans="1:10" ht="57" customHeight="1" x14ac:dyDescent="0.25">
      <c r="A88" s="73" t="s">
        <v>76</v>
      </c>
      <c r="B88" s="133" t="s">
        <v>185</v>
      </c>
      <c r="C88" s="133"/>
      <c r="D88" s="133"/>
      <c r="E88" s="133"/>
      <c r="F88" s="74" t="s">
        <v>125</v>
      </c>
      <c r="G88" s="75">
        <v>222</v>
      </c>
      <c r="H88" s="76">
        <v>0</v>
      </c>
      <c r="I88" s="77">
        <f t="shared" si="0"/>
        <v>0</v>
      </c>
      <c r="J88" s="79"/>
    </row>
    <row r="89" spans="1:10" ht="25.5" customHeight="1" x14ac:dyDescent="0.25">
      <c r="A89" s="73" t="s">
        <v>77</v>
      </c>
      <c r="B89" s="133" t="s">
        <v>139</v>
      </c>
      <c r="C89" s="133"/>
      <c r="D89" s="133"/>
      <c r="E89" s="133"/>
      <c r="F89" s="74" t="s">
        <v>124</v>
      </c>
      <c r="G89" s="75">
        <v>200</v>
      </c>
      <c r="H89" s="76">
        <v>0</v>
      </c>
      <c r="I89" s="77">
        <f t="shared" si="0"/>
        <v>0</v>
      </c>
      <c r="J89" s="22"/>
    </row>
    <row r="90" spans="1:10" ht="80.25" customHeight="1" x14ac:dyDescent="0.25">
      <c r="A90" s="73" t="s">
        <v>78</v>
      </c>
      <c r="B90" s="133" t="s">
        <v>140</v>
      </c>
      <c r="C90" s="133"/>
      <c r="D90" s="133"/>
      <c r="E90" s="133"/>
      <c r="F90" s="74" t="s">
        <v>125</v>
      </c>
      <c r="G90" s="75">
        <v>222</v>
      </c>
      <c r="H90" s="76">
        <v>0</v>
      </c>
      <c r="I90" s="77">
        <f t="shared" si="0"/>
        <v>0</v>
      </c>
      <c r="J90" s="22"/>
    </row>
    <row r="91" spans="1:10" ht="82.5" customHeight="1" x14ac:dyDescent="0.25">
      <c r="A91" s="73" t="s">
        <v>121</v>
      </c>
      <c r="B91" s="133" t="s">
        <v>141</v>
      </c>
      <c r="C91" s="133"/>
      <c r="D91" s="133"/>
      <c r="E91" s="133"/>
      <c r="F91" s="74" t="s">
        <v>125</v>
      </c>
      <c r="G91" s="75">
        <v>222</v>
      </c>
      <c r="H91" s="76">
        <v>0</v>
      </c>
      <c r="I91" s="77">
        <f>G91*H91</f>
        <v>0</v>
      </c>
      <c r="J91" s="22"/>
    </row>
    <row r="92" spans="1:10" ht="78" customHeight="1" x14ac:dyDescent="0.25">
      <c r="A92" s="73" t="s">
        <v>79</v>
      </c>
      <c r="B92" s="133" t="s">
        <v>214</v>
      </c>
      <c r="C92" s="133"/>
      <c r="D92" s="133"/>
      <c r="E92" s="133"/>
      <c r="F92" s="74" t="s">
        <v>125</v>
      </c>
      <c r="G92" s="75">
        <v>222</v>
      </c>
      <c r="H92" s="76">
        <v>0</v>
      </c>
      <c r="I92" s="77">
        <f t="shared" si="0"/>
        <v>0</v>
      </c>
    </row>
    <row r="93" spans="1:10" ht="48" customHeight="1" x14ac:dyDescent="0.25">
      <c r="A93" s="73" t="s">
        <v>80</v>
      </c>
      <c r="B93" s="133" t="s">
        <v>215</v>
      </c>
      <c r="C93" s="133"/>
      <c r="D93" s="133"/>
      <c r="E93" s="133"/>
      <c r="F93" s="74" t="s">
        <v>125</v>
      </c>
      <c r="G93" s="75">
        <v>133</v>
      </c>
      <c r="H93" s="76">
        <v>0</v>
      </c>
      <c r="I93" s="77">
        <f t="shared" ref="I93:I95" si="6">G93*H93</f>
        <v>0</v>
      </c>
    </row>
    <row r="94" spans="1:10" ht="87" customHeight="1" x14ac:dyDescent="0.25">
      <c r="A94" s="73" t="s">
        <v>245</v>
      </c>
      <c r="B94" s="142" t="s">
        <v>249</v>
      </c>
      <c r="C94" s="133"/>
      <c r="D94" s="133"/>
      <c r="E94" s="133"/>
      <c r="F94" s="74" t="s">
        <v>216</v>
      </c>
      <c r="G94" s="75">
        <v>38</v>
      </c>
      <c r="H94" s="76">
        <v>0</v>
      </c>
      <c r="I94" s="77">
        <f t="shared" si="6"/>
        <v>0</v>
      </c>
    </row>
    <row r="95" spans="1:10" ht="62.25" customHeight="1" x14ac:dyDescent="0.25">
      <c r="A95" s="73" t="s">
        <v>246</v>
      </c>
      <c r="B95" s="143" t="s">
        <v>244</v>
      </c>
      <c r="C95" s="144"/>
      <c r="D95" s="144"/>
      <c r="E95" s="145"/>
      <c r="F95" s="74" t="s">
        <v>248</v>
      </c>
      <c r="G95" s="75">
        <v>2</v>
      </c>
      <c r="H95" s="76">
        <v>0</v>
      </c>
      <c r="I95" s="77">
        <f t="shared" si="6"/>
        <v>0</v>
      </c>
    </row>
    <row r="96" spans="1:10" ht="91.5" customHeight="1" x14ac:dyDescent="0.25">
      <c r="A96" s="73" t="s">
        <v>247</v>
      </c>
      <c r="B96" s="133" t="s">
        <v>142</v>
      </c>
      <c r="C96" s="133"/>
      <c r="D96" s="133"/>
      <c r="E96" s="133"/>
      <c r="F96" s="74" t="s">
        <v>124</v>
      </c>
      <c r="G96" s="75">
        <v>120</v>
      </c>
      <c r="H96" s="76">
        <v>0</v>
      </c>
      <c r="I96" s="77">
        <f t="shared" si="0"/>
        <v>0</v>
      </c>
      <c r="J96" s="22"/>
    </row>
    <row r="97" spans="1:10" ht="46.5" customHeight="1" x14ac:dyDescent="0.25">
      <c r="A97" s="73" t="s">
        <v>82</v>
      </c>
      <c r="B97" s="133" t="s">
        <v>144</v>
      </c>
      <c r="C97" s="133"/>
      <c r="D97" s="133"/>
      <c r="E97" s="133"/>
      <c r="F97" s="74" t="s">
        <v>33</v>
      </c>
      <c r="G97" s="75">
        <v>2</v>
      </c>
      <c r="H97" s="76">
        <v>0</v>
      </c>
      <c r="I97" s="77">
        <f t="shared" si="0"/>
        <v>0</v>
      </c>
      <c r="J97" s="22"/>
    </row>
    <row r="98" spans="1:10" ht="63.75" customHeight="1" x14ac:dyDescent="0.25">
      <c r="A98" s="73" t="s">
        <v>83</v>
      </c>
      <c r="B98" s="133" t="s">
        <v>145</v>
      </c>
      <c r="C98" s="133"/>
      <c r="D98" s="133"/>
      <c r="E98" s="133"/>
      <c r="F98" s="74" t="s">
        <v>33</v>
      </c>
      <c r="G98" s="75">
        <v>2</v>
      </c>
      <c r="H98" s="76">
        <v>0</v>
      </c>
      <c r="I98" s="77">
        <f t="shared" si="0"/>
        <v>0</v>
      </c>
      <c r="J98" s="22"/>
    </row>
    <row r="99" spans="1:10" ht="63.75" customHeight="1" x14ac:dyDescent="0.25">
      <c r="A99" s="73" t="s">
        <v>84</v>
      </c>
      <c r="B99" s="133" t="s">
        <v>146</v>
      </c>
      <c r="C99" s="133"/>
      <c r="D99" s="133"/>
      <c r="E99" s="133"/>
      <c r="F99" s="74" t="s">
        <v>33</v>
      </c>
      <c r="G99" s="75">
        <v>2</v>
      </c>
      <c r="H99" s="76">
        <v>0</v>
      </c>
      <c r="I99" s="77">
        <f t="shared" si="0"/>
        <v>0</v>
      </c>
      <c r="J99" s="22"/>
    </row>
    <row r="100" spans="1:10" ht="105" customHeight="1" x14ac:dyDescent="0.25">
      <c r="A100" s="73" t="s">
        <v>85</v>
      </c>
      <c r="B100" s="133" t="s">
        <v>147</v>
      </c>
      <c r="C100" s="133"/>
      <c r="D100" s="133"/>
      <c r="E100" s="133"/>
      <c r="F100" s="74" t="s">
        <v>33</v>
      </c>
      <c r="G100" s="75">
        <v>2</v>
      </c>
      <c r="H100" s="76">
        <v>0</v>
      </c>
      <c r="I100" s="77">
        <f t="shared" si="0"/>
        <v>0</v>
      </c>
      <c r="J100" s="22"/>
    </row>
    <row r="101" spans="1:10" ht="54" customHeight="1" x14ac:dyDescent="0.25">
      <c r="A101" s="73" t="s">
        <v>88</v>
      </c>
      <c r="B101" s="133" t="s">
        <v>148</v>
      </c>
      <c r="C101" s="133"/>
      <c r="D101" s="133"/>
      <c r="E101" s="133"/>
      <c r="F101" s="74" t="s">
        <v>33</v>
      </c>
      <c r="G101" s="75">
        <v>4</v>
      </c>
      <c r="H101" s="76">
        <v>0</v>
      </c>
      <c r="I101" s="77">
        <f t="shared" si="0"/>
        <v>0</v>
      </c>
      <c r="J101" s="22"/>
    </row>
    <row r="102" spans="1:10" ht="105.75" customHeight="1" x14ac:dyDescent="0.25">
      <c r="A102" s="73" t="s">
        <v>89</v>
      </c>
      <c r="B102" s="133" t="s">
        <v>143</v>
      </c>
      <c r="C102" s="133"/>
      <c r="D102" s="133"/>
      <c r="E102" s="133"/>
      <c r="F102" s="74" t="s">
        <v>33</v>
      </c>
      <c r="G102" s="75">
        <v>2</v>
      </c>
      <c r="H102" s="76">
        <v>0</v>
      </c>
      <c r="I102" s="77">
        <f t="shared" si="0"/>
        <v>0</v>
      </c>
      <c r="J102" s="22"/>
    </row>
    <row r="103" spans="1:10" ht="78" customHeight="1" x14ac:dyDescent="0.25">
      <c r="A103" s="73" t="s">
        <v>90</v>
      </c>
      <c r="B103" s="133" t="s">
        <v>149</v>
      </c>
      <c r="C103" s="133"/>
      <c r="D103" s="133"/>
      <c r="E103" s="133"/>
      <c r="F103" s="74" t="s">
        <v>124</v>
      </c>
      <c r="G103" s="75">
        <v>10</v>
      </c>
      <c r="H103" s="76">
        <v>0</v>
      </c>
      <c r="I103" s="77">
        <f t="shared" si="0"/>
        <v>0</v>
      </c>
      <c r="J103" s="22"/>
    </row>
    <row r="104" spans="1:10" ht="78" customHeight="1" x14ac:dyDescent="0.25">
      <c r="A104" s="73" t="s">
        <v>91</v>
      </c>
      <c r="B104" s="133" t="s">
        <v>151</v>
      </c>
      <c r="C104" s="133"/>
      <c r="D104" s="133"/>
      <c r="E104" s="133"/>
      <c r="F104" s="74" t="s">
        <v>124</v>
      </c>
      <c r="G104" s="75">
        <v>10</v>
      </c>
      <c r="H104" s="76">
        <v>0</v>
      </c>
      <c r="I104" s="77">
        <f t="shared" si="0"/>
        <v>0</v>
      </c>
      <c r="J104" s="22"/>
    </row>
    <row r="105" spans="1:10" ht="27" customHeight="1" x14ac:dyDescent="0.25">
      <c r="A105" s="73" t="s">
        <v>92</v>
      </c>
      <c r="B105" s="133" t="s">
        <v>150</v>
      </c>
      <c r="C105" s="133"/>
      <c r="D105" s="133"/>
      <c r="E105" s="133"/>
      <c r="F105" s="74" t="s">
        <v>81</v>
      </c>
      <c r="G105" s="75">
        <v>5</v>
      </c>
      <c r="H105" s="76">
        <v>0</v>
      </c>
      <c r="I105" s="77">
        <f t="shared" si="0"/>
        <v>0</v>
      </c>
      <c r="J105" s="22"/>
    </row>
    <row r="106" spans="1:10" ht="82.5" customHeight="1" x14ac:dyDescent="0.25">
      <c r="A106" s="73" t="s">
        <v>93</v>
      </c>
      <c r="B106" s="133" t="s">
        <v>217</v>
      </c>
      <c r="C106" s="133"/>
      <c r="D106" s="133"/>
      <c r="E106" s="133"/>
      <c r="F106" s="74" t="s">
        <v>33</v>
      </c>
      <c r="G106" s="75">
        <v>6</v>
      </c>
      <c r="H106" s="76">
        <v>0</v>
      </c>
      <c r="I106" s="77">
        <f t="shared" ref="I106" si="7">G106*H106</f>
        <v>0</v>
      </c>
      <c r="J106" s="22"/>
    </row>
    <row r="107" spans="1:10" ht="54" customHeight="1" x14ac:dyDescent="0.25">
      <c r="A107" s="73" t="s">
        <v>94</v>
      </c>
      <c r="B107" s="133" t="s">
        <v>152</v>
      </c>
      <c r="C107" s="133"/>
      <c r="D107" s="133"/>
      <c r="E107" s="133"/>
      <c r="F107" s="74" t="s">
        <v>33</v>
      </c>
      <c r="G107" s="75">
        <v>7</v>
      </c>
      <c r="H107" s="76">
        <v>0</v>
      </c>
      <c r="I107" s="77">
        <f t="shared" si="0"/>
        <v>0</v>
      </c>
      <c r="J107" s="22"/>
    </row>
    <row r="108" spans="1:10" ht="67.5" customHeight="1" x14ac:dyDescent="0.25">
      <c r="A108" s="73" t="s">
        <v>95</v>
      </c>
      <c r="B108" s="133" t="s">
        <v>153</v>
      </c>
      <c r="C108" s="133"/>
      <c r="D108" s="133"/>
      <c r="E108" s="133"/>
      <c r="F108" s="74" t="s">
        <v>33</v>
      </c>
      <c r="G108" s="75">
        <v>6</v>
      </c>
      <c r="H108" s="76">
        <v>0</v>
      </c>
      <c r="I108" s="77">
        <f t="shared" si="0"/>
        <v>0</v>
      </c>
      <c r="J108" s="22"/>
    </row>
    <row r="109" spans="1:10" ht="78" customHeight="1" x14ac:dyDescent="0.25">
      <c r="A109" s="73" t="s">
        <v>122</v>
      </c>
      <c r="B109" s="133" t="s">
        <v>154</v>
      </c>
      <c r="C109" s="133"/>
      <c r="D109" s="133"/>
      <c r="E109" s="133"/>
      <c r="F109" s="74" t="s">
        <v>33</v>
      </c>
      <c r="G109" s="75">
        <v>1</v>
      </c>
      <c r="H109" s="76">
        <v>0</v>
      </c>
      <c r="I109" s="77">
        <f t="shared" si="0"/>
        <v>0</v>
      </c>
      <c r="J109" s="22"/>
    </row>
    <row r="110" spans="1:10" ht="79.5" customHeight="1" x14ac:dyDescent="0.25">
      <c r="A110" s="73" t="s">
        <v>96</v>
      </c>
      <c r="B110" s="133" t="s">
        <v>189</v>
      </c>
      <c r="C110" s="133"/>
      <c r="D110" s="133"/>
      <c r="E110" s="133"/>
      <c r="F110" s="74" t="s">
        <v>33</v>
      </c>
      <c r="G110" s="75">
        <v>2</v>
      </c>
      <c r="H110" s="76">
        <v>0</v>
      </c>
      <c r="I110" s="77">
        <f t="shared" si="0"/>
        <v>0</v>
      </c>
      <c r="J110" s="22"/>
    </row>
    <row r="111" spans="1:10" ht="79.5" customHeight="1" x14ac:dyDescent="0.25">
      <c r="A111" s="73" t="s">
        <v>97</v>
      </c>
      <c r="B111" s="133" t="s">
        <v>155</v>
      </c>
      <c r="C111" s="133"/>
      <c r="D111" s="133"/>
      <c r="E111" s="133"/>
      <c r="F111" s="74" t="s">
        <v>33</v>
      </c>
      <c r="G111" s="75">
        <v>10</v>
      </c>
      <c r="H111" s="76">
        <v>0</v>
      </c>
      <c r="I111" s="77">
        <f t="shared" ref="I111" si="8">G111*H111</f>
        <v>0</v>
      </c>
      <c r="J111" s="22"/>
    </row>
    <row r="112" spans="1:10" ht="44.25" customHeight="1" x14ac:dyDescent="0.25">
      <c r="A112" s="73" t="s">
        <v>98</v>
      </c>
      <c r="B112" s="133" t="s">
        <v>218</v>
      </c>
      <c r="C112" s="133"/>
      <c r="D112" s="133"/>
      <c r="E112" s="133"/>
      <c r="F112" s="74" t="s">
        <v>33</v>
      </c>
      <c r="G112" s="75">
        <v>2</v>
      </c>
      <c r="H112" s="76">
        <v>0</v>
      </c>
      <c r="I112" s="77">
        <f t="shared" si="0"/>
        <v>0</v>
      </c>
      <c r="J112" s="22"/>
    </row>
    <row r="113" spans="1:11" ht="54" customHeight="1" x14ac:dyDescent="0.25">
      <c r="A113" s="73" t="s">
        <v>99</v>
      </c>
      <c r="B113" s="133" t="s">
        <v>127</v>
      </c>
      <c r="C113" s="133"/>
      <c r="D113" s="133"/>
      <c r="E113" s="133"/>
      <c r="F113" s="74"/>
      <c r="G113" s="75"/>
      <c r="H113" s="77"/>
      <c r="I113" s="77">
        <f>SUM(I63:I112)*0.2</f>
        <v>0</v>
      </c>
      <c r="J113" s="22"/>
    </row>
    <row r="114" spans="1:11" ht="16.5" customHeight="1" x14ac:dyDescent="0.25">
      <c r="A114" s="80"/>
      <c r="B114" s="155" t="s">
        <v>86</v>
      </c>
      <c r="C114" s="155"/>
      <c r="D114" s="155"/>
      <c r="E114" s="155"/>
      <c r="F114" s="81"/>
      <c r="G114" s="82"/>
      <c r="H114" s="83" t="s">
        <v>87</v>
      </c>
      <c r="I114" s="83">
        <f>SUM(I63:I113)</f>
        <v>0</v>
      </c>
      <c r="J114" s="22"/>
    </row>
    <row r="115" spans="1:11" x14ac:dyDescent="0.25">
      <c r="A115" s="84"/>
      <c r="B115" s="85"/>
      <c r="C115" s="85"/>
      <c r="D115" s="85"/>
      <c r="E115" s="86"/>
      <c r="F115" s="87"/>
      <c r="G115" s="49"/>
      <c r="H115" s="49"/>
      <c r="I115" s="22"/>
      <c r="J115" s="22"/>
    </row>
    <row r="116" spans="1:11" x14ac:dyDescent="0.25">
      <c r="A116" s="84"/>
      <c r="B116" s="85"/>
      <c r="C116" s="85"/>
      <c r="D116" s="85"/>
      <c r="E116" s="86"/>
      <c r="F116" s="87"/>
      <c r="G116" s="49"/>
      <c r="H116" s="49"/>
      <c r="I116" s="22"/>
      <c r="J116" s="22"/>
    </row>
    <row r="117" spans="1:11" x14ac:dyDescent="0.25">
      <c r="A117" s="139" t="s">
        <v>194</v>
      </c>
      <c r="B117" s="139"/>
      <c r="C117" s="139"/>
      <c r="D117" s="139"/>
      <c r="E117" s="139"/>
      <c r="F117" s="139"/>
      <c r="G117" s="139"/>
      <c r="H117" s="139"/>
      <c r="I117" s="22"/>
      <c r="J117" s="22"/>
    </row>
    <row r="118" spans="1:11" x14ac:dyDescent="0.25">
      <c r="A118" s="139" t="s">
        <v>192</v>
      </c>
      <c r="B118" s="139"/>
      <c r="C118" s="139"/>
      <c r="D118" s="139"/>
      <c r="E118" s="139"/>
      <c r="F118" s="139"/>
      <c r="G118" s="139"/>
      <c r="H118" s="139"/>
      <c r="I118" s="112"/>
      <c r="J118" s="22"/>
      <c r="K118" s="22"/>
    </row>
    <row r="119" spans="1:11" x14ac:dyDescent="0.25">
      <c r="A119" s="63"/>
      <c r="B119" s="89"/>
      <c r="C119" s="89"/>
      <c r="D119" s="89"/>
      <c r="E119" s="56"/>
      <c r="F119" s="59"/>
      <c r="G119" s="60"/>
      <c r="H119" s="62"/>
      <c r="I119" s="62"/>
      <c r="J119" s="22"/>
      <c r="K119" s="22"/>
    </row>
    <row r="120" spans="1:11" ht="25.5" x14ac:dyDescent="0.25">
      <c r="A120" s="24" t="s">
        <v>45</v>
      </c>
      <c r="B120" s="141" t="s">
        <v>46</v>
      </c>
      <c r="C120" s="141"/>
      <c r="D120" s="141"/>
      <c r="E120" s="141"/>
      <c r="F120" s="25" t="s">
        <v>47</v>
      </c>
      <c r="G120" s="26" t="s">
        <v>48</v>
      </c>
      <c r="H120" s="27" t="s">
        <v>49</v>
      </c>
      <c r="I120" s="27" t="s">
        <v>50</v>
      </c>
      <c r="J120" s="22"/>
      <c r="K120" s="22"/>
    </row>
    <row r="121" spans="1:11" ht="39" customHeight="1" x14ac:dyDescent="0.25">
      <c r="A121" s="73" t="s">
        <v>100</v>
      </c>
      <c r="B121" s="133" t="s">
        <v>159</v>
      </c>
      <c r="C121" s="133"/>
      <c r="D121" s="133"/>
      <c r="E121" s="133"/>
      <c r="F121" s="74" t="s">
        <v>124</v>
      </c>
      <c r="G121" s="75">
        <v>512</v>
      </c>
      <c r="H121" s="76">
        <v>0</v>
      </c>
      <c r="I121" s="77">
        <f t="shared" ref="I121:I133" si="9">G121*H121</f>
        <v>0</v>
      </c>
      <c r="J121" s="22"/>
    </row>
    <row r="122" spans="1:11" ht="117.75" customHeight="1" x14ac:dyDescent="0.25">
      <c r="A122" s="73" t="s">
        <v>101</v>
      </c>
      <c r="B122" s="133" t="s">
        <v>156</v>
      </c>
      <c r="C122" s="133"/>
      <c r="D122" s="133"/>
      <c r="E122" s="133"/>
      <c r="F122" s="74" t="s">
        <v>33</v>
      </c>
      <c r="G122" s="75">
        <v>2</v>
      </c>
      <c r="H122" s="76">
        <v>0</v>
      </c>
      <c r="I122" s="77">
        <f t="shared" si="9"/>
        <v>0</v>
      </c>
      <c r="J122" s="22"/>
    </row>
    <row r="123" spans="1:11" ht="40.5" customHeight="1" x14ac:dyDescent="0.25">
      <c r="A123" s="73" t="s">
        <v>102</v>
      </c>
      <c r="B123" s="133" t="s">
        <v>219</v>
      </c>
      <c r="C123" s="133"/>
      <c r="D123" s="133"/>
      <c r="E123" s="133"/>
      <c r="F123" s="74" t="s">
        <v>33</v>
      </c>
      <c r="G123" s="75">
        <v>47</v>
      </c>
      <c r="H123" s="76">
        <v>0</v>
      </c>
      <c r="I123" s="77">
        <f t="shared" si="9"/>
        <v>0</v>
      </c>
      <c r="J123" s="22"/>
    </row>
    <row r="124" spans="1:11" ht="40.5" customHeight="1" x14ac:dyDescent="0.25">
      <c r="A124" s="73" t="s">
        <v>103</v>
      </c>
      <c r="B124" s="133" t="s">
        <v>157</v>
      </c>
      <c r="C124" s="133"/>
      <c r="D124" s="133"/>
      <c r="E124" s="133"/>
      <c r="F124" s="74" t="s">
        <v>33</v>
      </c>
      <c r="G124" s="75">
        <v>1</v>
      </c>
      <c r="H124" s="76">
        <v>0</v>
      </c>
      <c r="I124" s="77">
        <f t="shared" si="9"/>
        <v>0</v>
      </c>
      <c r="J124" s="22"/>
    </row>
    <row r="125" spans="1:11" ht="40.5" customHeight="1" x14ac:dyDescent="0.25">
      <c r="A125" s="73" t="s">
        <v>104</v>
      </c>
      <c r="B125" s="133" t="s">
        <v>220</v>
      </c>
      <c r="C125" s="133"/>
      <c r="D125" s="133"/>
      <c r="E125" s="133"/>
      <c r="F125" s="74" t="s">
        <v>33</v>
      </c>
      <c r="G125" s="75">
        <v>2</v>
      </c>
      <c r="H125" s="76">
        <v>0</v>
      </c>
      <c r="I125" s="77">
        <f t="shared" si="9"/>
        <v>0</v>
      </c>
      <c r="J125" s="22"/>
    </row>
    <row r="126" spans="1:11" ht="79.5" customHeight="1" x14ac:dyDescent="0.25">
      <c r="A126" s="73" t="s">
        <v>105</v>
      </c>
      <c r="B126" s="133" t="s">
        <v>158</v>
      </c>
      <c r="C126" s="133"/>
      <c r="D126" s="133"/>
      <c r="E126" s="133"/>
      <c r="F126" s="74" t="s">
        <v>33</v>
      </c>
      <c r="G126" s="75">
        <v>1</v>
      </c>
      <c r="H126" s="76">
        <v>0</v>
      </c>
      <c r="I126" s="77">
        <f t="shared" si="9"/>
        <v>0</v>
      </c>
      <c r="J126" s="22"/>
    </row>
    <row r="127" spans="1:11" ht="40.5" customHeight="1" x14ac:dyDescent="0.25">
      <c r="A127" s="73" t="s">
        <v>106</v>
      </c>
      <c r="B127" s="133" t="s">
        <v>160</v>
      </c>
      <c r="C127" s="133"/>
      <c r="D127" s="133"/>
      <c r="E127" s="133"/>
      <c r="F127" s="74" t="s">
        <v>33</v>
      </c>
      <c r="G127" s="75">
        <v>2</v>
      </c>
      <c r="H127" s="76">
        <v>0</v>
      </c>
      <c r="I127" s="77">
        <f t="shared" si="9"/>
        <v>0</v>
      </c>
      <c r="J127" s="22"/>
    </row>
    <row r="128" spans="1:11" ht="40.5" customHeight="1" x14ac:dyDescent="0.25">
      <c r="A128" s="73" t="s">
        <v>107</v>
      </c>
      <c r="B128" s="133" t="s">
        <v>161</v>
      </c>
      <c r="C128" s="133"/>
      <c r="D128" s="133"/>
      <c r="E128" s="133"/>
      <c r="F128" s="74" t="s">
        <v>33</v>
      </c>
      <c r="G128" s="75">
        <v>2</v>
      </c>
      <c r="H128" s="76">
        <v>0</v>
      </c>
      <c r="I128" s="77">
        <f t="shared" si="9"/>
        <v>0</v>
      </c>
      <c r="J128" s="22"/>
    </row>
    <row r="129" spans="1:14" ht="53.25" customHeight="1" x14ac:dyDescent="0.25">
      <c r="A129" s="73" t="s">
        <v>108</v>
      </c>
      <c r="B129" s="133" t="s">
        <v>162</v>
      </c>
      <c r="C129" s="133"/>
      <c r="D129" s="133"/>
      <c r="E129" s="133"/>
      <c r="F129" s="74" t="s">
        <v>124</v>
      </c>
      <c r="G129" s="75">
        <v>512</v>
      </c>
      <c r="H129" s="76">
        <v>0</v>
      </c>
      <c r="I129" s="77">
        <f t="shared" si="9"/>
        <v>0</v>
      </c>
      <c r="J129" s="22"/>
    </row>
    <row r="130" spans="1:14" ht="66.75" customHeight="1" x14ac:dyDescent="0.25">
      <c r="A130" s="73" t="s">
        <v>109</v>
      </c>
      <c r="B130" s="133" t="s">
        <v>163</v>
      </c>
      <c r="C130" s="133"/>
      <c r="D130" s="133"/>
      <c r="E130" s="133"/>
      <c r="F130" s="74" t="s">
        <v>124</v>
      </c>
      <c r="G130" s="75">
        <v>512</v>
      </c>
      <c r="H130" s="76">
        <v>0</v>
      </c>
      <c r="I130" s="77">
        <f t="shared" si="9"/>
        <v>0</v>
      </c>
      <c r="J130" s="22"/>
    </row>
    <row r="131" spans="1:14" ht="40.5" customHeight="1" x14ac:dyDescent="0.25">
      <c r="A131" s="73" t="s">
        <v>110</v>
      </c>
      <c r="B131" s="133" t="s">
        <v>164</v>
      </c>
      <c r="C131" s="133"/>
      <c r="D131" s="133"/>
      <c r="E131" s="133"/>
      <c r="F131" s="74" t="s">
        <v>124</v>
      </c>
      <c r="G131" s="75">
        <v>488</v>
      </c>
      <c r="H131" s="76">
        <v>0</v>
      </c>
      <c r="I131" s="77">
        <f t="shared" si="9"/>
        <v>0</v>
      </c>
      <c r="J131" s="22"/>
    </row>
    <row r="132" spans="1:14" ht="40.5" customHeight="1" x14ac:dyDescent="0.25">
      <c r="A132" s="73" t="s">
        <v>111</v>
      </c>
      <c r="B132" s="133" t="s">
        <v>165</v>
      </c>
      <c r="C132" s="133"/>
      <c r="D132" s="133"/>
      <c r="E132" s="133"/>
      <c r="F132" s="74" t="s">
        <v>33</v>
      </c>
      <c r="G132" s="75">
        <v>6</v>
      </c>
      <c r="H132" s="76">
        <v>0</v>
      </c>
      <c r="I132" s="77">
        <f t="shared" si="9"/>
        <v>0</v>
      </c>
      <c r="J132" s="22"/>
    </row>
    <row r="133" spans="1:14" ht="93" customHeight="1" x14ac:dyDescent="0.25">
      <c r="A133" s="73" t="s">
        <v>112</v>
      </c>
      <c r="B133" s="133" t="s">
        <v>167</v>
      </c>
      <c r="C133" s="133"/>
      <c r="D133" s="133"/>
      <c r="E133" s="133"/>
      <c r="F133" s="74" t="s">
        <v>124</v>
      </c>
      <c r="G133" s="75">
        <v>60</v>
      </c>
      <c r="H133" s="76">
        <v>0</v>
      </c>
      <c r="I133" s="77">
        <f t="shared" si="9"/>
        <v>0</v>
      </c>
      <c r="J133" s="22"/>
    </row>
    <row r="134" spans="1:14" ht="54" customHeight="1" x14ac:dyDescent="0.25">
      <c r="A134" s="73" t="s">
        <v>114</v>
      </c>
      <c r="B134" s="133" t="s">
        <v>166</v>
      </c>
      <c r="C134" s="133"/>
      <c r="D134" s="133"/>
      <c r="E134" s="133"/>
      <c r="F134" s="74" t="s">
        <v>37</v>
      </c>
      <c r="G134" s="75" t="s">
        <v>37</v>
      </c>
      <c r="H134" s="76" t="s">
        <v>37</v>
      </c>
      <c r="I134" s="77">
        <f>SUM(I121:I133)*0.2</f>
        <v>0</v>
      </c>
      <c r="J134" s="22"/>
      <c r="K134" s="95"/>
      <c r="L134" s="95"/>
      <c r="M134" s="95"/>
      <c r="N134" s="95"/>
    </row>
    <row r="135" spans="1:14" x14ac:dyDescent="0.25">
      <c r="A135" s="80"/>
      <c r="B135" s="155" t="s">
        <v>113</v>
      </c>
      <c r="C135" s="155"/>
      <c r="D135" s="155"/>
      <c r="E135" s="155"/>
      <c r="F135" s="81"/>
      <c r="G135" s="82"/>
      <c r="H135" s="83" t="s">
        <v>87</v>
      </c>
      <c r="I135" s="83">
        <f>SUM(I121:I134)</f>
        <v>0</v>
      </c>
      <c r="J135" s="22"/>
    </row>
    <row r="136" spans="1:14" x14ac:dyDescent="0.25">
      <c r="A136" s="80"/>
      <c r="B136" s="115"/>
      <c r="C136" s="115"/>
      <c r="D136" s="115"/>
      <c r="E136" s="115"/>
      <c r="F136" s="81"/>
      <c r="G136" s="82"/>
      <c r="H136" s="83"/>
      <c r="I136" s="83"/>
      <c r="J136" s="22"/>
    </row>
    <row r="137" spans="1:14" x14ac:dyDescent="0.25">
      <c r="A137" s="80"/>
      <c r="B137" s="115"/>
      <c r="C137" s="115"/>
      <c r="D137" s="115"/>
      <c r="E137" s="115"/>
      <c r="F137" s="81"/>
      <c r="G137" s="82"/>
      <c r="H137" s="83"/>
      <c r="I137" s="83"/>
      <c r="J137" s="22"/>
    </row>
    <row r="138" spans="1:14" x14ac:dyDescent="0.25">
      <c r="A138" s="80"/>
      <c r="B138" s="115"/>
      <c r="C138" s="115"/>
      <c r="D138" s="115"/>
      <c r="E138" s="115"/>
      <c r="F138" s="81"/>
      <c r="G138" s="82"/>
      <c r="H138" s="83"/>
      <c r="I138" s="83"/>
      <c r="J138" s="22"/>
    </row>
    <row r="139" spans="1:14" x14ac:dyDescent="0.25">
      <c r="A139" s="84"/>
      <c r="B139" s="90"/>
      <c r="C139" s="90"/>
      <c r="D139" s="90"/>
      <c r="E139" s="81"/>
      <c r="F139" s="82"/>
      <c r="G139" s="91"/>
      <c r="H139" s="83"/>
      <c r="I139" s="22"/>
      <c r="J139" s="22"/>
    </row>
    <row r="140" spans="1:14" x14ac:dyDescent="0.25">
      <c r="A140" s="139" t="s">
        <v>194</v>
      </c>
      <c r="B140" s="139"/>
      <c r="C140" s="139"/>
      <c r="D140" s="139"/>
      <c r="E140" s="139"/>
      <c r="F140" s="139"/>
      <c r="G140" s="139"/>
      <c r="H140" s="139"/>
      <c r="I140" s="112"/>
      <c r="J140" s="22"/>
      <c r="K140" s="22"/>
    </row>
    <row r="141" spans="1:14" x14ac:dyDescent="0.25">
      <c r="A141" s="139" t="s">
        <v>193</v>
      </c>
      <c r="B141" s="139"/>
      <c r="C141" s="139"/>
      <c r="D141" s="139"/>
      <c r="E141" s="139"/>
      <c r="F141" s="139"/>
      <c r="G141" s="139"/>
      <c r="H141" s="139"/>
      <c r="I141" s="113"/>
      <c r="J141" s="22"/>
      <c r="K141" s="22"/>
    </row>
    <row r="142" spans="1:14" ht="16.5" customHeight="1" x14ac:dyDescent="0.25">
      <c r="A142" s="132" t="s">
        <v>195</v>
      </c>
      <c r="B142" s="132"/>
      <c r="C142" s="132"/>
      <c r="D142" s="132"/>
      <c r="E142" s="132"/>
      <c r="F142" s="132"/>
      <c r="G142" s="132"/>
      <c r="H142" s="132"/>
      <c r="I142" s="114"/>
      <c r="J142" s="22"/>
    </row>
    <row r="143" spans="1:14" ht="16.5" customHeight="1" x14ac:dyDescent="0.25">
      <c r="A143" s="160" t="s">
        <v>168</v>
      </c>
      <c r="B143" s="160"/>
      <c r="C143" s="160"/>
      <c r="D143" s="160"/>
      <c r="E143" s="160"/>
      <c r="F143" s="160"/>
      <c r="G143" s="160"/>
      <c r="H143" s="160"/>
      <c r="I143" s="114"/>
      <c r="J143" s="22"/>
    </row>
    <row r="144" spans="1:14" ht="16.5" customHeight="1" x14ac:dyDescent="0.25">
      <c r="A144" s="116"/>
      <c r="B144" s="116"/>
      <c r="C144" s="116"/>
      <c r="D144" s="116"/>
      <c r="E144" s="116"/>
      <c r="F144" s="116"/>
      <c r="G144" s="116"/>
      <c r="H144" s="116"/>
      <c r="I144" s="114"/>
      <c r="J144" s="22"/>
    </row>
    <row r="145" spans="1:11" ht="25.5" x14ac:dyDescent="0.25">
      <c r="A145" s="28"/>
      <c r="B145" s="141" t="s">
        <v>46</v>
      </c>
      <c r="C145" s="141"/>
      <c r="D145" s="141"/>
      <c r="E145" s="141"/>
      <c r="F145" s="25" t="s">
        <v>47</v>
      </c>
      <c r="G145" s="26" t="s">
        <v>48</v>
      </c>
      <c r="H145" s="27" t="s">
        <v>49</v>
      </c>
      <c r="I145" s="27" t="s">
        <v>50</v>
      </c>
      <c r="J145" s="22"/>
    </row>
    <row r="146" spans="1:11" x14ac:dyDescent="0.25">
      <c r="A146" s="93"/>
      <c r="B146" s="154" t="s">
        <v>221</v>
      </c>
      <c r="C146" s="154"/>
      <c r="D146" s="154"/>
      <c r="E146" s="154"/>
      <c r="F146" s="74" t="s">
        <v>124</v>
      </c>
      <c r="G146" s="75">
        <v>174</v>
      </c>
      <c r="H146" s="76">
        <v>0</v>
      </c>
      <c r="I146" s="77">
        <f t="shared" ref="I146:I148" si="10">G146*H146</f>
        <v>0</v>
      </c>
      <c r="J146" s="22"/>
      <c r="K146" s="111"/>
    </row>
    <row r="147" spans="1:11" x14ac:dyDescent="0.25">
      <c r="A147" s="93"/>
      <c r="B147" s="154" t="s">
        <v>222</v>
      </c>
      <c r="C147" s="154"/>
      <c r="D147" s="154"/>
      <c r="E147" s="154"/>
      <c r="F147" s="74" t="s">
        <v>124</v>
      </c>
      <c r="G147" s="75">
        <v>348</v>
      </c>
      <c r="H147" s="76">
        <v>0</v>
      </c>
      <c r="I147" s="77">
        <f t="shared" si="10"/>
        <v>0</v>
      </c>
      <c r="J147" s="22"/>
      <c r="K147" s="111"/>
    </row>
    <row r="148" spans="1:11" x14ac:dyDescent="0.25">
      <c r="A148" s="94" t="s">
        <v>37</v>
      </c>
      <c r="B148" s="154" t="s">
        <v>223</v>
      </c>
      <c r="C148" s="154"/>
      <c r="D148" s="154"/>
      <c r="E148" s="154"/>
      <c r="F148" s="74" t="s">
        <v>33</v>
      </c>
      <c r="G148" s="75">
        <v>21</v>
      </c>
      <c r="H148" s="76">
        <v>0</v>
      </c>
      <c r="I148" s="77">
        <f t="shared" si="10"/>
        <v>0</v>
      </c>
      <c r="J148" s="22"/>
    </row>
    <row r="149" spans="1:11" x14ac:dyDescent="0.25">
      <c r="A149" s="94"/>
      <c r="B149" s="154" t="s">
        <v>201</v>
      </c>
      <c r="C149" s="154"/>
      <c r="D149" s="154"/>
      <c r="E149" s="154"/>
      <c r="F149" s="74" t="s">
        <v>124</v>
      </c>
      <c r="G149" s="75">
        <v>0</v>
      </c>
      <c r="H149" s="76">
        <v>0</v>
      </c>
      <c r="I149" s="77">
        <f>G149*H149</f>
        <v>0</v>
      </c>
      <c r="J149" s="22"/>
    </row>
    <row r="150" spans="1:11" x14ac:dyDescent="0.25">
      <c r="A150" s="139" t="s">
        <v>115</v>
      </c>
      <c r="B150" s="139"/>
      <c r="C150" s="139"/>
      <c r="D150" s="139"/>
      <c r="E150" s="139"/>
      <c r="F150" s="139"/>
      <c r="G150" s="139"/>
      <c r="H150" s="139"/>
      <c r="I150" s="112"/>
      <c r="J150" s="22"/>
      <c r="K150" s="22"/>
    </row>
    <row r="151" spans="1:11" ht="27" customHeight="1" x14ac:dyDescent="0.25">
      <c r="A151" s="160" t="s">
        <v>169</v>
      </c>
      <c r="B151" s="160"/>
      <c r="C151" s="160"/>
      <c r="D151" s="160"/>
      <c r="E151" s="160"/>
      <c r="F151" s="160"/>
      <c r="G151" s="160"/>
      <c r="H151" s="160"/>
      <c r="I151" s="114"/>
      <c r="J151" s="22"/>
    </row>
    <row r="152" spans="1:11" ht="5.25" customHeight="1" x14ac:dyDescent="0.25">
      <c r="A152" s="92"/>
      <c r="B152" s="92"/>
      <c r="C152" s="92"/>
      <c r="D152" s="92"/>
      <c r="E152" s="92"/>
      <c r="F152" s="92"/>
      <c r="G152" s="92"/>
      <c r="H152" s="92"/>
      <c r="I152" s="92"/>
      <c r="J152" s="22"/>
    </row>
    <row r="153" spans="1:11" ht="25.5" x14ac:dyDescent="0.25">
      <c r="A153" s="23"/>
      <c r="B153" s="141" t="s">
        <v>46</v>
      </c>
      <c r="C153" s="141"/>
      <c r="D153" s="141"/>
      <c r="E153" s="141"/>
      <c r="F153" s="25" t="s">
        <v>47</v>
      </c>
      <c r="G153" s="26" t="s">
        <v>48</v>
      </c>
      <c r="H153" s="27" t="s">
        <v>49</v>
      </c>
      <c r="I153" s="27" t="s">
        <v>50</v>
      </c>
      <c r="J153" s="110"/>
    </row>
    <row r="154" spans="1:11" x14ac:dyDescent="0.25">
      <c r="A154" s="88" t="s">
        <v>37</v>
      </c>
      <c r="B154" s="154" t="s">
        <v>224</v>
      </c>
      <c r="C154" s="154"/>
      <c r="D154" s="154"/>
      <c r="E154" s="154"/>
      <c r="F154" s="74" t="s">
        <v>33</v>
      </c>
      <c r="G154" s="75">
        <v>4</v>
      </c>
      <c r="H154" s="76">
        <v>0</v>
      </c>
      <c r="I154" s="77">
        <f>G154*H154</f>
        <v>0</v>
      </c>
      <c r="J154" s="110"/>
    </row>
    <row r="155" spans="1:11" x14ac:dyDescent="0.25">
      <c r="A155" s="88"/>
      <c r="B155" s="154" t="s">
        <v>225</v>
      </c>
      <c r="C155" s="154"/>
      <c r="D155" s="154"/>
      <c r="E155" s="154"/>
      <c r="F155" s="74" t="s">
        <v>33</v>
      </c>
      <c r="G155" s="75">
        <v>8</v>
      </c>
      <c r="H155" s="76">
        <v>0</v>
      </c>
      <c r="I155" s="77">
        <f t="shared" ref="I155:I156" si="11">G155*H155</f>
        <v>0</v>
      </c>
      <c r="J155" s="22"/>
    </row>
    <row r="156" spans="1:11" x14ac:dyDescent="0.25">
      <c r="A156" s="88"/>
      <c r="B156" s="154" t="s">
        <v>170</v>
      </c>
      <c r="C156" s="154"/>
      <c r="D156" s="154"/>
      <c r="E156" s="154"/>
      <c r="F156" s="74" t="s">
        <v>33</v>
      </c>
      <c r="G156" s="75">
        <v>3</v>
      </c>
      <c r="H156" s="76">
        <v>0</v>
      </c>
      <c r="I156" s="77">
        <f t="shared" si="11"/>
        <v>0</v>
      </c>
      <c r="J156" s="22"/>
    </row>
    <row r="157" spans="1:11" x14ac:dyDescent="0.25">
      <c r="A157" s="88"/>
      <c r="B157" s="154" t="s">
        <v>226</v>
      </c>
      <c r="C157" s="154"/>
      <c r="D157" s="154"/>
      <c r="E157" s="154"/>
      <c r="F157" s="74" t="s">
        <v>33</v>
      </c>
      <c r="G157" s="75">
        <v>1</v>
      </c>
      <c r="H157" s="76">
        <v>0</v>
      </c>
      <c r="I157" s="77">
        <f t="shared" ref="I157:I158" si="12">G157*H157</f>
        <v>0</v>
      </c>
      <c r="J157" s="22"/>
    </row>
    <row r="158" spans="1:11" x14ac:dyDescent="0.25">
      <c r="A158" s="88"/>
      <c r="B158" s="154" t="s">
        <v>227</v>
      </c>
      <c r="C158" s="154"/>
      <c r="D158" s="154"/>
      <c r="E158" s="154"/>
      <c r="F158" s="74" t="s">
        <v>33</v>
      </c>
      <c r="G158" s="75">
        <v>1</v>
      </c>
      <c r="H158" s="76">
        <v>0</v>
      </c>
      <c r="I158" s="77">
        <f t="shared" si="12"/>
        <v>0</v>
      </c>
      <c r="J158" s="22"/>
    </row>
    <row r="159" spans="1:11" x14ac:dyDescent="0.25">
      <c r="A159" s="98"/>
      <c r="B159" s="154" t="s">
        <v>228</v>
      </c>
      <c r="C159" s="154"/>
      <c r="D159" s="154"/>
      <c r="E159" s="154"/>
      <c r="F159" s="74" t="s">
        <v>33</v>
      </c>
      <c r="G159" s="75">
        <v>1</v>
      </c>
      <c r="H159" s="76">
        <v>0</v>
      </c>
      <c r="I159" s="77">
        <f t="shared" ref="I159:I161" si="13">G159*H159</f>
        <v>0</v>
      </c>
      <c r="J159" s="22"/>
    </row>
    <row r="160" spans="1:11" x14ac:dyDescent="0.25">
      <c r="A160" s="98"/>
      <c r="B160" s="154" t="s">
        <v>229</v>
      </c>
      <c r="C160" s="154"/>
      <c r="D160" s="154"/>
      <c r="E160" s="154"/>
      <c r="F160" s="74" t="s">
        <v>33</v>
      </c>
      <c r="G160" s="75">
        <v>2</v>
      </c>
      <c r="H160" s="76">
        <v>0</v>
      </c>
      <c r="I160" s="77">
        <f t="shared" ref="I160" si="14">G160*H160</f>
        <v>0</v>
      </c>
      <c r="J160" s="22"/>
    </row>
    <row r="161" spans="1:11" x14ac:dyDescent="0.25">
      <c r="A161" s="98"/>
      <c r="B161" s="157" t="s">
        <v>209</v>
      </c>
      <c r="C161" s="158"/>
      <c r="D161" s="158"/>
      <c r="E161" s="159"/>
      <c r="F161" s="74" t="s">
        <v>33</v>
      </c>
      <c r="G161" s="75">
        <v>2</v>
      </c>
      <c r="H161" s="76">
        <v>0</v>
      </c>
      <c r="I161" s="77">
        <f t="shared" si="13"/>
        <v>0</v>
      </c>
      <c r="J161" s="22"/>
    </row>
    <row r="162" spans="1:11" x14ac:dyDescent="0.25">
      <c r="A162" s="98"/>
      <c r="B162" s="157" t="s">
        <v>230</v>
      </c>
      <c r="C162" s="158"/>
      <c r="D162" s="158"/>
      <c r="E162" s="159"/>
      <c r="F162" s="74" t="s">
        <v>33</v>
      </c>
      <c r="G162" s="75">
        <v>3</v>
      </c>
      <c r="H162" s="76">
        <v>0</v>
      </c>
      <c r="I162" s="77">
        <f t="shared" ref="I162" si="15">G162*H162</f>
        <v>0</v>
      </c>
      <c r="J162" s="22"/>
    </row>
    <row r="163" spans="1:11" x14ac:dyDescent="0.25">
      <c r="A163" s="99"/>
      <c r="B163" s="154" t="s">
        <v>231</v>
      </c>
      <c r="C163" s="154"/>
      <c r="D163" s="154"/>
      <c r="E163" s="154"/>
      <c r="F163" s="74" t="s">
        <v>33</v>
      </c>
      <c r="G163" s="75">
        <v>6</v>
      </c>
      <c r="H163" s="76">
        <v>0</v>
      </c>
      <c r="I163" s="77">
        <f t="shared" ref="I163:I165" si="16">G163*H163</f>
        <v>0</v>
      </c>
      <c r="J163" s="22"/>
    </row>
    <row r="164" spans="1:11" x14ac:dyDescent="0.25">
      <c r="A164" s="99"/>
      <c r="B164" s="154" t="s">
        <v>232</v>
      </c>
      <c r="C164" s="154"/>
      <c r="D164" s="154"/>
      <c r="E164" s="154"/>
      <c r="F164" s="74" t="s">
        <v>33</v>
      </c>
      <c r="G164" s="75">
        <v>5</v>
      </c>
      <c r="H164" s="76">
        <v>0</v>
      </c>
      <c r="I164" s="77">
        <f t="shared" si="16"/>
        <v>0</v>
      </c>
      <c r="J164" s="22"/>
    </row>
    <row r="165" spans="1:11" x14ac:dyDescent="0.25">
      <c r="A165" s="99"/>
      <c r="B165" s="154" t="s">
        <v>233</v>
      </c>
      <c r="C165" s="154"/>
      <c r="D165" s="154"/>
      <c r="E165" s="154"/>
      <c r="F165" s="74" t="s">
        <v>33</v>
      </c>
      <c r="G165" s="75">
        <v>8</v>
      </c>
      <c r="H165" s="76">
        <v>0</v>
      </c>
      <c r="I165" s="77">
        <f t="shared" si="16"/>
        <v>0</v>
      </c>
      <c r="J165" s="22"/>
    </row>
    <row r="166" spans="1:11" x14ac:dyDescent="0.25">
      <c r="A166" s="47"/>
      <c r="B166" s="154" t="s">
        <v>234</v>
      </c>
      <c r="C166" s="154"/>
      <c r="D166" s="154"/>
      <c r="E166" s="154"/>
      <c r="F166" s="74" t="s">
        <v>33</v>
      </c>
      <c r="G166" s="75">
        <v>3</v>
      </c>
      <c r="H166" s="76">
        <v>0</v>
      </c>
      <c r="I166" s="77">
        <f t="shared" ref="I166" si="17">G166*H166</f>
        <v>0</v>
      </c>
      <c r="J166" s="22"/>
      <c r="K166" s="22"/>
    </row>
    <row r="167" spans="1:11" x14ac:dyDescent="0.25">
      <c r="A167" s="47"/>
      <c r="B167" s="118"/>
      <c r="C167" s="118"/>
      <c r="D167" s="118"/>
      <c r="E167" s="118"/>
      <c r="F167" s="119"/>
      <c r="G167" s="120"/>
      <c r="H167" s="121"/>
      <c r="I167" s="78"/>
      <c r="J167" s="22"/>
      <c r="K167" s="22"/>
    </row>
    <row r="168" spans="1:11" x14ac:dyDescent="0.25">
      <c r="A168" s="139" t="s">
        <v>116</v>
      </c>
      <c r="B168" s="139"/>
      <c r="C168" s="139"/>
      <c r="D168" s="139"/>
      <c r="E168" s="139"/>
      <c r="F168" s="139"/>
      <c r="G168" s="139"/>
      <c r="H168" s="139"/>
      <c r="I168" s="112"/>
      <c r="J168" s="22"/>
      <c r="K168" s="22"/>
    </row>
    <row r="169" spans="1:11" ht="9.75" customHeight="1" x14ac:dyDescent="0.25">
      <c r="A169" s="67"/>
      <c r="B169" s="67"/>
      <c r="C169" s="67"/>
      <c r="D169" s="67"/>
      <c r="E169" s="67"/>
      <c r="F169" s="67"/>
      <c r="G169" s="67"/>
      <c r="H169" s="67"/>
      <c r="I169" s="67"/>
      <c r="J169" s="22"/>
      <c r="K169" s="22"/>
    </row>
    <row r="170" spans="1:11" ht="25.5" x14ac:dyDescent="0.25">
      <c r="A170" s="23"/>
      <c r="B170" s="141" t="s">
        <v>46</v>
      </c>
      <c r="C170" s="141"/>
      <c r="D170" s="141"/>
      <c r="E170" s="141"/>
      <c r="F170" s="25" t="s">
        <v>47</v>
      </c>
      <c r="G170" s="26" t="s">
        <v>48</v>
      </c>
      <c r="H170" s="27" t="s">
        <v>49</v>
      </c>
      <c r="I170" s="27" t="s">
        <v>50</v>
      </c>
      <c r="J170" s="22"/>
      <c r="K170" s="22"/>
    </row>
    <row r="171" spans="1:11" ht="41.25" customHeight="1" x14ac:dyDescent="0.25">
      <c r="A171" s="88"/>
      <c r="B171" s="133" t="s">
        <v>171</v>
      </c>
      <c r="C171" s="133"/>
      <c r="D171" s="133"/>
      <c r="E171" s="133"/>
      <c r="F171" s="74" t="s">
        <v>33</v>
      </c>
      <c r="G171" s="75">
        <v>1</v>
      </c>
      <c r="H171" s="76">
        <v>0</v>
      </c>
      <c r="I171" s="77">
        <f t="shared" ref="I171:I175" si="18">G171*H171</f>
        <v>0</v>
      </c>
      <c r="J171" s="22"/>
    </row>
    <row r="172" spans="1:11" ht="41.25" customHeight="1" x14ac:dyDescent="0.25">
      <c r="A172" s="88"/>
      <c r="B172" s="133" t="s">
        <v>235</v>
      </c>
      <c r="C172" s="133"/>
      <c r="D172" s="133"/>
      <c r="E172" s="133"/>
      <c r="F172" s="74" t="s">
        <v>33</v>
      </c>
      <c r="G172" s="75">
        <v>2</v>
      </c>
      <c r="H172" s="76">
        <v>0</v>
      </c>
      <c r="I172" s="77">
        <f t="shared" si="18"/>
        <v>0</v>
      </c>
      <c r="J172" s="22"/>
    </row>
    <row r="173" spans="1:11" ht="41.25" customHeight="1" x14ac:dyDescent="0.25">
      <c r="A173" s="88"/>
      <c r="B173" s="133" t="s">
        <v>172</v>
      </c>
      <c r="C173" s="133"/>
      <c r="D173" s="133"/>
      <c r="E173" s="133"/>
      <c r="F173" s="74" t="s">
        <v>33</v>
      </c>
      <c r="G173" s="75">
        <v>1</v>
      </c>
      <c r="H173" s="76">
        <v>0</v>
      </c>
      <c r="I173" s="77">
        <f t="shared" si="18"/>
        <v>0</v>
      </c>
      <c r="J173" s="22"/>
    </row>
    <row r="174" spans="1:11" ht="54" customHeight="1" x14ac:dyDescent="0.25">
      <c r="A174" s="125"/>
      <c r="B174" s="162" t="s">
        <v>198</v>
      </c>
      <c r="C174" s="162"/>
      <c r="D174" s="162"/>
      <c r="E174" s="162"/>
      <c r="F174" s="74" t="s">
        <v>33</v>
      </c>
      <c r="G174" s="75">
        <v>1</v>
      </c>
      <c r="H174" s="76">
        <v>0</v>
      </c>
      <c r="I174" s="77">
        <f t="shared" si="18"/>
        <v>0</v>
      </c>
      <c r="J174" s="22"/>
    </row>
    <row r="175" spans="1:11" ht="42" customHeight="1" x14ac:dyDescent="0.25">
      <c r="A175" s="88"/>
      <c r="B175" s="133" t="s">
        <v>200</v>
      </c>
      <c r="C175" s="133"/>
      <c r="D175" s="133"/>
      <c r="E175" s="133"/>
      <c r="F175" s="74" t="s">
        <v>33</v>
      </c>
      <c r="G175" s="75">
        <v>2</v>
      </c>
      <c r="H175" s="76">
        <v>0</v>
      </c>
      <c r="I175" s="77">
        <f t="shared" si="18"/>
        <v>0</v>
      </c>
      <c r="J175" s="22"/>
    </row>
    <row r="176" spans="1:11" x14ac:dyDescent="0.25">
      <c r="A176" s="88"/>
      <c r="B176" s="95"/>
      <c r="C176" s="95"/>
      <c r="D176" s="95"/>
      <c r="E176" s="86"/>
      <c r="F176" s="96"/>
      <c r="G176" s="66"/>
      <c r="H176" s="97"/>
      <c r="I176" s="22"/>
      <c r="J176" s="22"/>
    </row>
    <row r="177" spans="1:22" x14ac:dyDescent="0.25">
      <c r="A177" s="139" t="s">
        <v>117</v>
      </c>
      <c r="B177" s="139"/>
      <c r="C177" s="139"/>
      <c r="D177" s="139"/>
      <c r="E177" s="139"/>
      <c r="F177" s="139"/>
      <c r="G177" s="139"/>
      <c r="H177" s="139"/>
      <c r="I177" s="112"/>
      <c r="J177" s="22"/>
      <c r="K177" s="22"/>
    </row>
    <row r="178" spans="1:22" ht="30" customHeight="1" x14ac:dyDescent="0.25">
      <c r="A178" s="160" t="s">
        <v>173</v>
      </c>
      <c r="B178" s="160"/>
      <c r="C178" s="160"/>
      <c r="D178" s="160"/>
      <c r="E178" s="160"/>
      <c r="F178" s="160"/>
      <c r="G178" s="160"/>
      <c r="H178" s="160"/>
      <c r="I178" s="114"/>
      <c r="J178" s="22"/>
    </row>
    <row r="179" spans="1:22" ht="12" customHeight="1" x14ac:dyDescent="0.25">
      <c r="A179" s="92"/>
      <c r="B179" s="92"/>
      <c r="C179" s="92"/>
      <c r="D179" s="92"/>
      <c r="E179" s="92"/>
      <c r="F179" s="92"/>
      <c r="G179" s="92"/>
      <c r="H179" s="92"/>
      <c r="I179" s="92"/>
      <c r="J179" s="22"/>
    </row>
    <row r="180" spans="1:22" ht="25.5" x14ac:dyDescent="0.25">
      <c r="A180" s="23"/>
      <c r="B180" s="141" t="s">
        <v>46</v>
      </c>
      <c r="C180" s="141"/>
      <c r="D180" s="141"/>
      <c r="E180" s="141"/>
      <c r="F180" s="25" t="s">
        <v>47</v>
      </c>
      <c r="G180" s="26" t="s">
        <v>48</v>
      </c>
      <c r="H180" s="27" t="s">
        <v>49</v>
      </c>
      <c r="I180" s="27" t="s">
        <v>50</v>
      </c>
      <c r="J180" s="22"/>
    </row>
    <row r="181" spans="1:22" x14ac:dyDescent="0.25">
      <c r="A181" s="88"/>
      <c r="B181" s="154" t="s">
        <v>202</v>
      </c>
      <c r="C181" s="154"/>
      <c r="D181" s="154"/>
      <c r="E181" s="154"/>
      <c r="F181" s="74" t="s">
        <v>33</v>
      </c>
      <c r="G181" s="100">
        <v>2</v>
      </c>
      <c r="H181" s="101">
        <v>0</v>
      </c>
      <c r="I181" s="102">
        <f>G181*H181</f>
        <v>0</v>
      </c>
      <c r="J181" s="22"/>
    </row>
    <row r="182" spans="1:22" ht="62.25" customHeight="1" x14ac:dyDescent="0.25">
      <c r="A182" s="88"/>
      <c r="B182" s="133" t="s">
        <v>236</v>
      </c>
      <c r="C182" s="133"/>
      <c r="D182" s="133"/>
      <c r="E182" s="133"/>
      <c r="F182" s="103" t="s">
        <v>33</v>
      </c>
      <c r="G182" s="104">
        <v>2</v>
      </c>
      <c r="H182" s="105">
        <v>0</v>
      </c>
      <c r="I182" s="105">
        <f t="shared" ref="I182" si="19">G182*H182</f>
        <v>0</v>
      </c>
      <c r="J182" s="22"/>
    </row>
    <row r="183" spans="1:22" ht="21" customHeight="1" x14ac:dyDescent="0.25">
      <c r="A183" s="126"/>
      <c r="B183" s="127"/>
      <c r="C183" s="127"/>
      <c r="D183" s="127"/>
      <c r="E183" s="127"/>
      <c r="F183" s="122"/>
      <c r="G183" s="123"/>
      <c r="H183" s="124"/>
      <c r="I183" s="124"/>
      <c r="J183" s="22"/>
    </row>
    <row r="184" spans="1:22" x14ac:dyDescent="0.25">
      <c r="A184" s="139" t="s">
        <v>118</v>
      </c>
      <c r="B184" s="139"/>
      <c r="C184" s="139"/>
      <c r="D184" s="139"/>
      <c r="E184" s="139"/>
      <c r="F184" s="139"/>
      <c r="G184" s="139"/>
      <c r="H184" s="139"/>
      <c r="I184" s="112"/>
      <c r="J184" s="21"/>
      <c r="K184" s="21"/>
    </row>
    <row r="185" spans="1:22" ht="25.5" x14ac:dyDescent="0.25">
      <c r="A185" s="23"/>
      <c r="B185" s="161" t="s">
        <v>46</v>
      </c>
      <c r="C185" s="161"/>
      <c r="D185" s="161"/>
      <c r="E185" s="161"/>
      <c r="F185" s="25" t="s">
        <v>47</v>
      </c>
      <c r="G185" s="26" t="s">
        <v>48</v>
      </c>
      <c r="H185" s="27" t="s">
        <v>49</v>
      </c>
      <c r="I185" s="27" t="s">
        <v>50</v>
      </c>
      <c r="J185" s="21"/>
      <c r="K185" s="21"/>
    </row>
    <row r="186" spans="1:22" x14ac:dyDescent="0.25">
      <c r="A186" s="126"/>
      <c r="B186" s="153" t="s">
        <v>237</v>
      </c>
      <c r="C186" s="153"/>
      <c r="D186" s="153"/>
      <c r="E186" s="153"/>
      <c r="F186" s="103" t="s">
        <v>238</v>
      </c>
      <c r="G186" s="128">
        <v>60</v>
      </c>
      <c r="H186" s="129">
        <v>0</v>
      </c>
      <c r="I186" s="130">
        <f t="shared" ref="I186:I191" si="20">G186*H186</f>
        <v>0</v>
      </c>
      <c r="J186" s="21"/>
    </row>
    <row r="187" spans="1:22" x14ac:dyDescent="0.25">
      <c r="A187" s="126"/>
      <c r="B187" s="153" t="s">
        <v>239</v>
      </c>
      <c r="C187" s="153"/>
      <c r="D187" s="153"/>
      <c r="E187" s="153"/>
      <c r="F187" s="103" t="s">
        <v>33</v>
      </c>
      <c r="G187" s="128">
        <v>2</v>
      </c>
      <c r="H187" s="129">
        <v>0</v>
      </c>
      <c r="I187" s="130">
        <f t="shared" si="20"/>
        <v>0</v>
      </c>
      <c r="J187" s="21"/>
    </row>
    <row r="188" spans="1:22" x14ac:dyDescent="0.25">
      <c r="A188" s="126"/>
      <c r="B188" s="153" t="s">
        <v>240</v>
      </c>
      <c r="C188" s="153"/>
      <c r="D188" s="153"/>
      <c r="E188" s="153"/>
      <c r="F188" s="103" t="s">
        <v>33</v>
      </c>
      <c r="G188" s="128">
        <v>2</v>
      </c>
      <c r="H188" s="129">
        <v>0</v>
      </c>
      <c r="I188" s="130">
        <f t="shared" si="20"/>
        <v>0</v>
      </c>
      <c r="J188" s="21"/>
    </row>
    <row r="189" spans="1:22" x14ac:dyDescent="0.25">
      <c r="A189" s="126"/>
      <c r="B189" s="153" t="s">
        <v>241</v>
      </c>
      <c r="C189" s="153"/>
      <c r="D189" s="153"/>
      <c r="E189" s="153"/>
      <c r="F189" s="103" t="s">
        <v>33</v>
      </c>
      <c r="G189" s="128">
        <v>1</v>
      </c>
      <c r="H189" s="129">
        <v>0</v>
      </c>
      <c r="I189" s="130">
        <f t="shared" si="20"/>
        <v>0</v>
      </c>
      <c r="J189" s="21"/>
    </row>
    <row r="190" spans="1:22" x14ac:dyDescent="0.25">
      <c r="A190" s="126"/>
      <c r="B190" s="153" t="s">
        <v>242</v>
      </c>
      <c r="C190" s="153"/>
      <c r="D190" s="153"/>
      <c r="E190" s="153"/>
      <c r="F190" s="103" t="s">
        <v>33</v>
      </c>
      <c r="G190" s="128">
        <v>1</v>
      </c>
      <c r="H190" s="129">
        <v>0</v>
      </c>
      <c r="I190" s="130">
        <f t="shared" si="20"/>
        <v>0</v>
      </c>
      <c r="J190" s="21"/>
    </row>
    <row r="191" spans="1:22" x14ac:dyDescent="0.25">
      <c r="A191" s="98"/>
      <c r="B191" s="153" t="s">
        <v>243</v>
      </c>
      <c r="C191" s="153"/>
      <c r="D191" s="153"/>
      <c r="E191" s="153"/>
      <c r="F191" s="103" t="s">
        <v>33</v>
      </c>
      <c r="G191" s="128">
        <v>1</v>
      </c>
      <c r="H191" s="129">
        <v>0</v>
      </c>
      <c r="I191" s="130">
        <f t="shared" si="20"/>
        <v>0</v>
      </c>
      <c r="J191" s="21"/>
    </row>
    <row r="192" spans="1:22" ht="54" customHeight="1" x14ac:dyDescent="0.25">
      <c r="A192" s="98"/>
      <c r="B192" s="133" t="s">
        <v>174</v>
      </c>
      <c r="C192" s="133"/>
      <c r="D192" s="133"/>
      <c r="E192" s="133"/>
      <c r="F192" s="74"/>
      <c r="G192" s="75"/>
      <c r="H192" s="76"/>
      <c r="I192" s="77">
        <f>SUM(I146:I190)*0.2</f>
        <v>0</v>
      </c>
      <c r="J192" s="21"/>
      <c r="K192" s="21"/>
      <c r="L192" s="21"/>
      <c r="M192" s="21"/>
      <c r="N192" s="21"/>
      <c r="O192" s="21"/>
      <c r="P192" s="21"/>
      <c r="Q192" s="21"/>
      <c r="R192" s="21"/>
      <c r="S192" s="21"/>
      <c r="T192" s="21"/>
      <c r="U192" s="21"/>
      <c r="V192" s="21"/>
    </row>
    <row r="193" spans="1:22" x14ac:dyDescent="0.25">
      <c r="A193" s="80"/>
      <c r="B193" s="156" t="s">
        <v>119</v>
      </c>
      <c r="C193" s="156"/>
      <c r="D193" s="156"/>
      <c r="E193" s="156"/>
      <c r="F193" s="106"/>
      <c r="G193" s="107"/>
      <c r="H193" s="108" t="s">
        <v>87</v>
      </c>
      <c r="I193" s="108">
        <f>SUM(I146:I192)</f>
        <v>0</v>
      </c>
      <c r="J193" s="21"/>
      <c r="K193" s="21"/>
      <c r="L193" s="21"/>
      <c r="M193" s="21"/>
      <c r="N193" s="21"/>
      <c r="O193" s="21"/>
      <c r="P193" s="21"/>
      <c r="Q193" s="21"/>
      <c r="R193" s="21"/>
      <c r="S193" s="21"/>
      <c r="T193" s="21"/>
      <c r="U193" s="21"/>
      <c r="V193" s="21"/>
    </row>
    <row r="194" spans="1:22" x14ac:dyDescent="0.25">
      <c r="A194" s="80"/>
      <c r="B194" s="109"/>
      <c r="C194" s="109"/>
      <c r="D194" s="109"/>
      <c r="E194" s="109"/>
      <c r="F194" s="81"/>
      <c r="G194" s="82"/>
      <c r="H194" s="83"/>
      <c r="I194" s="83"/>
      <c r="J194" s="21"/>
      <c r="K194" s="21"/>
      <c r="L194" s="21"/>
      <c r="M194" s="21"/>
      <c r="N194" s="21"/>
      <c r="O194" s="21"/>
      <c r="P194" s="21"/>
      <c r="Q194" s="21"/>
      <c r="R194" s="21"/>
      <c r="S194" s="21"/>
      <c r="T194" s="21"/>
      <c r="U194" s="21"/>
      <c r="V194" s="21"/>
    </row>
    <row r="195" spans="1:22" ht="153.75" customHeight="1" x14ac:dyDescent="0.25">
      <c r="J195" s="22"/>
    </row>
  </sheetData>
  <mergeCells count="147">
    <mergeCell ref="B190:E190"/>
    <mergeCell ref="B165:E165"/>
    <mergeCell ref="B161:E161"/>
    <mergeCell ref="B166:E166"/>
    <mergeCell ref="B182:E182"/>
    <mergeCell ref="A168:H168"/>
    <mergeCell ref="B172:E172"/>
    <mergeCell ref="B173:E173"/>
    <mergeCell ref="B174:E174"/>
    <mergeCell ref="B175:E175"/>
    <mergeCell ref="B181:E181"/>
    <mergeCell ref="B180:E180"/>
    <mergeCell ref="B121:E121"/>
    <mergeCell ref="B122:E122"/>
    <mergeCell ref="B123:E123"/>
    <mergeCell ref="B124:E124"/>
    <mergeCell ref="B125:E125"/>
    <mergeCell ref="A118:H118"/>
    <mergeCell ref="A117:H117"/>
    <mergeCell ref="B120:E120"/>
    <mergeCell ref="B170:E170"/>
    <mergeCell ref="B154:E154"/>
    <mergeCell ref="B146:E146"/>
    <mergeCell ref="B147:E147"/>
    <mergeCell ref="A150:H150"/>
    <mergeCell ref="B159:E159"/>
    <mergeCell ref="B153:E153"/>
    <mergeCell ref="B157:E157"/>
    <mergeCell ref="B145:E145"/>
    <mergeCell ref="B131:E131"/>
    <mergeCell ref="B132:E132"/>
    <mergeCell ref="B133:E133"/>
    <mergeCell ref="B134:E134"/>
    <mergeCell ref="A140:H140"/>
    <mergeCell ref="A141:H141"/>
    <mergeCell ref="A142:H142"/>
    <mergeCell ref="B126:E126"/>
    <mergeCell ref="B128:E128"/>
    <mergeCell ref="B129:E129"/>
    <mergeCell ref="B130:E130"/>
    <mergeCell ref="B127:E127"/>
    <mergeCell ref="B193:E193"/>
    <mergeCell ref="B186:E186"/>
    <mergeCell ref="B135:E135"/>
    <mergeCell ref="B160:E160"/>
    <mergeCell ref="B162:E162"/>
    <mergeCell ref="B163:E163"/>
    <mergeCell ref="B164:E164"/>
    <mergeCell ref="A177:H177"/>
    <mergeCell ref="A178:H178"/>
    <mergeCell ref="B158:E158"/>
    <mergeCell ref="B155:E155"/>
    <mergeCell ref="B156:E156"/>
    <mergeCell ref="B171:E171"/>
    <mergeCell ref="A151:H151"/>
    <mergeCell ref="A143:H143"/>
    <mergeCell ref="B148:E148"/>
    <mergeCell ref="B185:E185"/>
    <mergeCell ref="A184:H184"/>
    <mergeCell ref="B187:E187"/>
    <mergeCell ref="B192:E192"/>
    <mergeCell ref="B191:E191"/>
    <mergeCell ref="B189:E189"/>
    <mergeCell ref="B188:E188"/>
    <mergeCell ref="B149:E149"/>
    <mergeCell ref="B78:E78"/>
    <mergeCell ref="B66:E66"/>
    <mergeCell ref="B67:E67"/>
    <mergeCell ref="B80:E80"/>
    <mergeCell ref="B73:E73"/>
    <mergeCell ref="B76:E76"/>
    <mergeCell ref="B88:E88"/>
    <mergeCell ref="B89:E89"/>
    <mergeCell ref="B112:E112"/>
    <mergeCell ref="B113:E113"/>
    <mergeCell ref="B114:E114"/>
    <mergeCell ref="B91:E91"/>
    <mergeCell ref="B104:E104"/>
    <mergeCell ref="B107:E107"/>
    <mergeCell ref="B105:E105"/>
    <mergeCell ref="B92:E92"/>
    <mergeCell ref="B96:E96"/>
    <mergeCell ref="B97:E97"/>
    <mergeCell ref="B98:E98"/>
    <mergeCell ref="B2:H2"/>
    <mergeCell ref="C5:I6"/>
    <mergeCell ref="A25:B25"/>
    <mergeCell ref="A31:B31"/>
    <mergeCell ref="C7:I7"/>
    <mergeCell ref="C9:I9"/>
    <mergeCell ref="C14:I14"/>
    <mergeCell ref="C15:I15"/>
    <mergeCell ref="C16:I16"/>
    <mergeCell ref="C23:I23"/>
    <mergeCell ref="A14:B15"/>
    <mergeCell ref="A18:B18"/>
    <mergeCell ref="C18:I18"/>
    <mergeCell ref="C19:I19"/>
    <mergeCell ref="A5:B5"/>
    <mergeCell ref="A9:B9"/>
    <mergeCell ref="A23:B23"/>
    <mergeCell ref="C25:I25"/>
    <mergeCell ref="C31:I31"/>
    <mergeCell ref="B111:E111"/>
    <mergeCell ref="B62:E62"/>
    <mergeCell ref="B68:E68"/>
    <mergeCell ref="B69:E69"/>
    <mergeCell ref="B72:E72"/>
    <mergeCell ref="B70:E70"/>
    <mergeCell ref="B103:E103"/>
    <mergeCell ref="B99:E99"/>
    <mergeCell ref="B94:E94"/>
    <mergeCell ref="B106:E106"/>
    <mergeCell ref="B100:E100"/>
    <mergeCell ref="B95:E95"/>
    <mergeCell ref="B108:E108"/>
    <mergeCell ref="B109:E109"/>
    <mergeCell ref="B110:E110"/>
    <mergeCell ref="B83:E83"/>
    <mergeCell ref="B84:E84"/>
    <mergeCell ref="B86:E86"/>
    <mergeCell ref="B85:E85"/>
    <mergeCell ref="B90:E90"/>
    <mergeCell ref="B101:E101"/>
    <mergeCell ref="B102:E102"/>
    <mergeCell ref="B93:E93"/>
    <mergeCell ref="B87:E87"/>
    <mergeCell ref="A33:I33"/>
    <mergeCell ref="A60:H60"/>
    <mergeCell ref="B65:E65"/>
    <mergeCell ref="B63:E63"/>
    <mergeCell ref="B64:E64"/>
    <mergeCell ref="B79:E79"/>
    <mergeCell ref="B71:E71"/>
    <mergeCell ref="B81:E81"/>
    <mergeCell ref="B82:E82"/>
    <mergeCell ref="B74:E74"/>
    <mergeCell ref="B75:E75"/>
    <mergeCell ref="B77:E77"/>
    <mergeCell ref="C35:G35"/>
    <mergeCell ref="F44:G44"/>
    <mergeCell ref="A58:H58"/>
    <mergeCell ref="A59:H59"/>
    <mergeCell ref="A46:I46"/>
    <mergeCell ref="A49:B49"/>
    <mergeCell ref="A51:B51"/>
    <mergeCell ref="A53:B53"/>
  </mergeCells>
  <pageMargins left="0.98425196850393704" right="0.78740157480314965" top="0.78740157480314965" bottom="0.78740157480314965" header="0.31496062992125984" footer="0.31496062992125984"/>
  <pageSetup paperSize="9" scale="99" orientation="portrait" r:id="rId1"/>
  <headerFooter>
    <oddHeader>&amp;C&amp;"Arial Narrow,Navadno"Hidroinženiring d.o.o.</oddHeader>
    <oddFooter>&amp;L
&amp;R&amp;"Arial Narrow,Navadno"&amp;P/&amp;N</oddFooter>
  </headerFooter>
  <rowBreaks count="4" manualBreakCount="4">
    <brk id="32" max="16383" man="1"/>
    <brk id="57" max="16383" man="1"/>
    <brk id="116" max="16383" man="1"/>
    <brk id="1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2:AE58"/>
  <sheetViews>
    <sheetView workbookViewId="0">
      <selection activeCell="N35" sqref="N35"/>
    </sheetView>
  </sheetViews>
  <sheetFormatPr defaultColWidth="11" defaultRowHeight="12.75" x14ac:dyDescent="0.2"/>
  <cols>
    <col min="1" max="1" width="20.42578125" style="3" customWidth="1"/>
    <col min="2" max="2" width="9.28515625" style="2" customWidth="1"/>
    <col min="3" max="3" width="4.140625" style="3" customWidth="1"/>
    <col min="4" max="5" width="8.85546875" style="2" bestFit="1" customWidth="1"/>
    <col min="6" max="6" width="4.85546875" style="3" customWidth="1"/>
    <col min="7" max="7" width="5" style="3" customWidth="1"/>
    <col min="8" max="13" width="4.28515625" style="3" customWidth="1"/>
    <col min="14" max="14" width="8.85546875" style="3" bestFit="1" customWidth="1"/>
    <col min="15" max="22" width="4.28515625" style="3" customWidth="1"/>
    <col min="23" max="24" width="6.5703125" style="2" bestFit="1" customWidth="1"/>
    <col min="25" max="25" width="4.5703125" style="2" bestFit="1" customWidth="1"/>
    <col min="26" max="26" width="6.5703125" style="2" bestFit="1" customWidth="1"/>
    <col min="27" max="27" width="11.7109375" style="2" bestFit="1" customWidth="1"/>
    <col min="28" max="28" width="4.5703125" style="2" bestFit="1" customWidth="1"/>
    <col min="29" max="256" width="11" style="3"/>
    <col min="257" max="257" width="20.42578125" style="3" customWidth="1"/>
    <col min="258" max="258" width="9.28515625" style="3" customWidth="1"/>
    <col min="259" max="259" width="4.140625" style="3" customWidth="1"/>
    <col min="260" max="261" width="8.85546875" style="3" bestFit="1" customWidth="1"/>
    <col min="262" max="262" width="4.85546875" style="3" customWidth="1"/>
    <col min="263" max="263" width="5" style="3" customWidth="1"/>
    <col min="264" max="269" width="4.28515625" style="3" customWidth="1"/>
    <col min="270" max="270" width="8.85546875" style="3" bestFit="1" customWidth="1"/>
    <col min="271" max="278" width="4.28515625" style="3" customWidth="1"/>
    <col min="279" max="280" width="6.5703125" style="3" bestFit="1" customWidth="1"/>
    <col min="281" max="281" width="4.5703125" style="3" bestFit="1" customWidth="1"/>
    <col min="282" max="282" width="6.5703125" style="3" bestFit="1" customWidth="1"/>
    <col min="283" max="283" width="11.7109375" style="3" bestFit="1" customWidth="1"/>
    <col min="284" max="284" width="4.5703125" style="3" bestFit="1" customWidth="1"/>
    <col min="285" max="512" width="11" style="3"/>
    <col min="513" max="513" width="20.42578125" style="3" customWidth="1"/>
    <col min="514" max="514" width="9.28515625" style="3" customWidth="1"/>
    <col min="515" max="515" width="4.140625" style="3" customWidth="1"/>
    <col min="516" max="517" width="8.85546875" style="3" bestFit="1" customWidth="1"/>
    <col min="518" max="518" width="4.85546875" style="3" customWidth="1"/>
    <col min="519" max="519" width="5" style="3" customWidth="1"/>
    <col min="520" max="525" width="4.28515625" style="3" customWidth="1"/>
    <col min="526" max="526" width="8.85546875" style="3" bestFit="1" customWidth="1"/>
    <col min="527" max="534" width="4.28515625" style="3" customWidth="1"/>
    <col min="535" max="536" width="6.5703125" style="3" bestFit="1" customWidth="1"/>
    <col min="537" max="537" width="4.5703125" style="3" bestFit="1" customWidth="1"/>
    <col min="538" max="538" width="6.5703125" style="3" bestFit="1" customWidth="1"/>
    <col min="539" max="539" width="11.7109375" style="3" bestFit="1" customWidth="1"/>
    <col min="540" max="540" width="4.5703125" style="3" bestFit="1" customWidth="1"/>
    <col min="541" max="768" width="11" style="3"/>
    <col min="769" max="769" width="20.42578125" style="3" customWidth="1"/>
    <col min="770" max="770" width="9.28515625" style="3" customWidth="1"/>
    <col min="771" max="771" width="4.140625" style="3" customWidth="1"/>
    <col min="772" max="773" width="8.85546875" style="3" bestFit="1" customWidth="1"/>
    <col min="774" max="774" width="4.85546875" style="3" customWidth="1"/>
    <col min="775" max="775" width="5" style="3" customWidth="1"/>
    <col min="776" max="781" width="4.28515625" style="3" customWidth="1"/>
    <col min="782" max="782" width="8.85546875" style="3" bestFit="1" customWidth="1"/>
    <col min="783" max="790" width="4.28515625" style="3" customWidth="1"/>
    <col min="791" max="792" width="6.5703125" style="3" bestFit="1" customWidth="1"/>
    <col min="793" max="793" width="4.5703125" style="3" bestFit="1" customWidth="1"/>
    <col min="794" max="794" width="6.5703125" style="3" bestFit="1" customWidth="1"/>
    <col min="795" max="795" width="11.7109375" style="3" bestFit="1" customWidth="1"/>
    <col min="796" max="796" width="4.5703125" style="3" bestFit="1" customWidth="1"/>
    <col min="797" max="1024" width="11" style="3"/>
    <col min="1025" max="1025" width="20.42578125" style="3" customWidth="1"/>
    <col min="1026" max="1026" width="9.28515625" style="3" customWidth="1"/>
    <col min="1027" max="1027" width="4.140625" style="3" customWidth="1"/>
    <col min="1028" max="1029" width="8.85546875" style="3" bestFit="1" customWidth="1"/>
    <col min="1030" max="1030" width="4.85546875" style="3" customWidth="1"/>
    <col min="1031" max="1031" width="5" style="3" customWidth="1"/>
    <col min="1032" max="1037" width="4.28515625" style="3" customWidth="1"/>
    <col min="1038" max="1038" width="8.85546875" style="3" bestFit="1" customWidth="1"/>
    <col min="1039" max="1046" width="4.28515625" style="3" customWidth="1"/>
    <col min="1047" max="1048" width="6.5703125" style="3" bestFit="1" customWidth="1"/>
    <col min="1049" max="1049" width="4.5703125" style="3" bestFit="1" customWidth="1"/>
    <col min="1050" max="1050" width="6.5703125" style="3" bestFit="1" customWidth="1"/>
    <col min="1051" max="1051" width="11.7109375" style="3" bestFit="1" customWidth="1"/>
    <col min="1052" max="1052" width="4.5703125" style="3" bestFit="1" customWidth="1"/>
    <col min="1053" max="1280" width="11" style="3"/>
    <col min="1281" max="1281" width="20.42578125" style="3" customWidth="1"/>
    <col min="1282" max="1282" width="9.28515625" style="3" customWidth="1"/>
    <col min="1283" max="1283" width="4.140625" style="3" customWidth="1"/>
    <col min="1284" max="1285" width="8.85546875" style="3" bestFit="1" customWidth="1"/>
    <col min="1286" max="1286" width="4.85546875" style="3" customWidth="1"/>
    <col min="1287" max="1287" width="5" style="3" customWidth="1"/>
    <col min="1288" max="1293" width="4.28515625" style="3" customWidth="1"/>
    <col min="1294" max="1294" width="8.85546875" style="3" bestFit="1" customWidth="1"/>
    <col min="1295" max="1302" width="4.28515625" style="3" customWidth="1"/>
    <col min="1303" max="1304" width="6.5703125" style="3" bestFit="1" customWidth="1"/>
    <col min="1305" max="1305" width="4.5703125" style="3" bestFit="1" customWidth="1"/>
    <col min="1306" max="1306" width="6.5703125" style="3" bestFit="1" customWidth="1"/>
    <col min="1307" max="1307" width="11.7109375" style="3" bestFit="1" customWidth="1"/>
    <col min="1308" max="1308" width="4.5703125" style="3" bestFit="1" customWidth="1"/>
    <col min="1309" max="1536" width="11" style="3"/>
    <col min="1537" max="1537" width="20.42578125" style="3" customWidth="1"/>
    <col min="1538" max="1538" width="9.28515625" style="3" customWidth="1"/>
    <col min="1539" max="1539" width="4.140625" style="3" customWidth="1"/>
    <col min="1540" max="1541" width="8.85546875" style="3" bestFit="1" customWidth="1"/>
    <col min="1542" max="1542" width="4.85546875" style="3" customWidth="1"/>
    <col min="1543" max="1543" width="5" style="3" customWidth="1"/>
    <col min="1544" max="1549" width="4.28515625" style="3" customWidth="1"/>
    <col min="1550" max="1550" width="8.85546875" style="3" bestFit="1" customWidth="1"/>
    <col min="1551" max="1558" width="4.28515625" style="3" customWidth="1"/>
    <col min="1559" max="1560" width="6.5703125" style="3" bestFit="1" customWidth="1"/>
    <col min="1561" max="1561" width="4.5703125" style="3" bestFit="1" customWidth="1"/>
    <col min="1562" max="1562" width="6.5703125" style="3" bestFit="1" customWidth="1"/>
    <col min="1563" max="1563" width="11.7109375" style="3" bestFit="1" customWidth="1"/>
    <col min="1564" max="1564" width="4.5703125" style="3" bestFit="1" customWidth="1"/>
    <col min="1565" max="1792" width="11" style="3"/>
    <col min="1793" max="1793" width="20.42578125" style="3" customWidth="1"/>
    <col min="1794" max="1794" width="9.28515625" style="3" customWidth="1"/>
    <col min="1795" max="1795" width="4.140625" style="3" customWidth="1"/>
    <col min="1796" max="1797" width="8.85546875" style="3" bestFit="1" customWidth="1"/>
    <col min="1798" max="1798" width="4.85546875" style="3" customWidth="1"/>
    <col min="1799" max="1799" width="5" style="3" customWidth="1"/>
    <col min="1800" max="1805" width="4.28515625" style="3" customWidth="1"/>
    <col min="1806" max="1806" width="8.85546875" style="3" bestFit="1" customWidth="1"/>
    <col min="1807" max="1814" width="4.28515625" style="3" customWidth="1"/>
    <col min="1815" max="1816" width="6.5703125" style="3" bestFit="1" customWidth="1"/>
    <col min="1817" max="1817" width="4.5703125" style="3" bestFit="1" customWidth="1"/>
    <col min="1818" max="1818" width="6.5703125" style="3" bestFit="1" customWidth="1"/>
    <col min="1819" max="1819" width="11.7109375" style="3" bestFit="1" customWidth="1"/>
    <col min="1820" max="1820" width="4.5703125" style="3" bestFit="1" customWidth="1"/>
    <col min="1821" max="2048" width="11" style="3"/>
    <col min="2049" max="2049" width="20.42578125" style="3" customWidth="1"/>
    <col min="2050" max="2050" width="9.28515625" style="3" customWidth="1"/>
    <col min="2051" max="2051" width="4.140625" style="3" customWidth="1"/>
    <col min="2052" max="2053" width="8.85546875" style="3" bestFit="1" customWidth="1"/>
    <col min="2054" max="2054" width="4.85546875" style="3" customWidth="1"/>
    <col min="2055" max="2055" width="5" style="3" customWidth="1"/>
    <col min="2056" max="2061" width="4.28515625" style="3" customWidth="1"/>
    <col min="2062" max="2062" width="8.85546875" style="3" bestFit="1" customWidth="1"/>
    <col min="2063" max="2070" width="4.28515625" style="3" customWidth="1"/>
    <col min="2071" max="2072" width="6.5703125" style="3" bestFit="1" customWidth="1"/>
    <col min="2073" max="2073" width="4.5703125" style="3" bestFit="1" customWidth="1"/>
    <col min="2074" max="2074" width="6.5703125" style="3" bestFit="1" customWidth="1"/>
    <col min="2075" max="2075" width="11.7109375" style="3" bestFit="1" customWidth="1"/>
    <col min="2076" max="2076" width="4.5703125" style="3" bestFit="1" customWidth="1"/>
    <col min="2077" max="2304" width="11" style="3"/>
    <col min="2305" max="2305" width="20.42578125" style="3" customWidth="1"/>
    <col min="2306" max="2306" width="9.28515625" style="3" customWidth="1"/>
    <col min="2307" max="2307" width="4.140625" style="3" customWidth="1"/>
    <col min="2308" max="2309" width="8.85546875" style="3" bestFit="1" customWidth="1"/>
    <col min="2310" max="2310" width="4.85546875" style="3" customWidth="1"/>
    <col min="2311" max="2311" width="5" style="3" customWidth="1"/>
    <col min="2312" max="2317" width="4.28515625" style="3" customWidth="1"/>
    <col min="2318" max="2318" width="8.85546875" style="3" bestFit="1" customWidth="1"/>
    <col min="2319" max="2326" width="4.28515625" style="3" customWidth="1"/>
    <col min="2327" max="2328" width="6.5703125" style="3" bestFit="1" customWidth="1"/>
    <col min="2329" max="2329" width="4.5703125" style="3" bestFit="1" customWidth="1"/>
    <col min="2330" max="2330" width="6.5703125" style="3" bestFit="1" customWidth="1"/>
    <col min="2331" max="2331" width="11.7109375" style="3" bestFit="1" customWidth="1"/>
    <col min="2332" max="2332" width="4.5703125" style="3" bestFit="1" customWidth="1"/>
    <col min="2333" max="2560" width="11" style="3"/>
    <col min="2561" max="2561" width="20.42578125" style="3" customWidth="1"/>
    <col min="2562" max="2562" width="9.28515625" style="3" customWidth="1"/>
    <col min="2563" max="2563" width="4.140625" style="3" customWidth="1"/>
    <col min="2564" max="2565" width="8.85546875" style="3" bestFit="1" customWidth="1"/>
    <col min="2566" max="2566" width="4.85546875" style="3" customWidth="1"/>
    <col min="2567" max="2567" width="5" style="3" customWidth="1"/>
    <col min="2568" max="2573" width="4.28515625" style="3" customWidth="1"/>
    <col min="2574" max="2574" width="8.85546875" style="3" bestFit="1" customWidth="1"/>
    <col min="2575" max="2582" width="4.28515625" style="3" customWidth="1"/>
    <col min="2583" max="2584" width="6.5703125" style="3" bestFit="1" customWidth="1"/>
    <col min="2585" max="2585" width="4.5703125" style="3" bestFit="1" customWidth="1"/>
    <col min="2586" max="2586" width="6.5703125" style="3" bestFit="1" customWidth="1"/>
    <col min="2587" max="2587" width="11.7109375" style="3" bestFit="1" customWidth="1"/>
    <col min="2588" max="2588" width="4.5703125" style="3" bestFit="1" customWidth="1"/>
    <col min="2589" max="2816" width="11" style="3"/>
    <col min="2817" max="2817" width="20.42578125" style="3" customWidth="1"/>
    <col min="2818" max="2818" width="9.28515625" style="3" customWidth="1"/>
    <col min="2819" max="2819" width="4.140625" style="3" customWidth="1"/>
    <col min="2820" max="2821" width="8.85546875" style="3" bestFit="1" customWidth="1"/>
    <col min="2822" max="2822" width="4.85546875" style="3" customWidth="1"/>
    <col min="2823" max="2823" width="5" style="3" customWidth="1"/>
    <col min="2824" max="2829" width="4.28515625" style="3" customWidth="1"/>
    <col min="2830" max="2830" width="8.85546875" style="3" bestFit="1" customWidth="1"/>
    <col min="2831" max="2838" width="4.28515625" style="3" customWidth="1"/>
    <col min="2839" max="2840" width="6.5703125" style="3" bestFit="1" customWidth="1"/>
    <col min="2841" max="2841" width="4.5703125" style="3" bestFit="1" customWidth="1"/>
    <col min="2842" max="2842" width="6.5703125" style="3" bestFit="1" customWidth="1"/>
    <col min="2843" max="2843" width="11.7109375" style="3" bestFit="1" customWidth="1"/>
    <col min="2844" max="2844" width="4.5703125" style="3" bestFit="1" customWidth="1"/>
    <col min="2845" max="3072" width="11" style="3"/>
    <col min="3073" max="3073" width="20.42578125" style="3" customWidth="1"/>
    <col min="3074" max="3074" width="9.28515625" style="3" customWidth="1"/>
    <col min="3075" max="3075" width="4.140625" style="3" customWidth="1"/>
    <col min="3076" max="3077" width="8.85546875" style="3" bestFit="1" customWidth="1"/>
    <col min="3078" max="3078" width="4.85546875" style="3" customWidth="1"/>
    <col min="3079" max="3079" width="5" style="3" customWidth="1"/>
    <col min="3080" max="3085" width="4.28515625" style="3" customWidth="1"/>
    <col min="3086" max="3086" width="8.85546875" style="3" bestFit="1" customWidth="1"/>
    <col min="3087" max="3094" width="4.28515625" style="3" customWidth="1"/>
    <col min="3095" max="3096" width="6.5703125" style="3" bestFit="1" customWidth="1"/>
    <col min="3097" max="3097" width="4.5703125" style="3" bestFit="1" customWidth="1"/>
    <col min="3098" max="3098" width="6.5703125" style="3" bestFit="1" customWidth="1"/>
    <col min="3099" max="3099" width="11.7109375" style="3" bestFit="1" customWidth="1"/>
    <col min="3100" max="3100" width="4.5703125" style="3" bestFit="1" customWidth="1"/>
    <col min="3101" max="3328" width="11" style="3"/>
    <col min="3329" max="3329" width="20.42578125" style="3" customWidth="1"/>
    <col min="3330" max="3330" width="9.28515625" style="3" customWidth="1"/>
    <col min="3331" max="3331" width="4.140625" style="3" customWidth="1"/>
    <col min="3332" max="3333" width="8.85546875" style="3" bestFit="1" customWidth="1"/>
    <col min="3334" max="3334" width="4.85546875" style="3" customWidth="1"/>
    <col min="3335" max="3335" width="5" style="3" customWidth="1"/>
    <col min="3336" max="3341" width="4.28515625" style="3" customWidth="1"/>
    <col min="3342" max="3342" width="8.85546875" style="3" bestFit="1" customWidth="1"/>
    <col min="3343" max="3350" width="4.28515625" style="3" customWidth="1"/>
    <col min="3351" max="3352" width="6.5703125" style="3" bestFit="1" customWidth="1"/>
    <col min="3353" max="3353" width="4.5703125" style="3" bestFit="1" customWidth="1"/>
    <col min="3354" max="3354" width="6.5703125" style="3" bestFit="1" customWidth="1"/>
    <col min="3355" max="3355" width="11.7109375" style="3" bestFit="1" customWidth="1"/>
    <col min="3356" max="3356" width="4.5703125" style="3" bestFit="1" customWidth="1"/>
    <col min="3357" max="3584" width="11" style="3"/>
    <col min="3585" max="3585" width="20.42578125" style="3" customWidth="1"/>
    <col min="3586" max="3586" width="9.28515625" style="3" customWidth="1"/>
    <col min="3587" max="3587" width="4.140625" style="3" customWidth="1"/>
    <col min="3588" max="3589" width="8.85546875" style="3" bestFit="1" customWidth="1"/>
    <col min="3590" max="3590" width="4.85546875" style="3" customWidth="1"/>
    <col min="3591" max="3591" width="5" style="3" customWidth="1"/>
    <col min="3592" max="3597" width="4.28515625" style="3" customWidth="1"/>
    <col min="3598" max="3598" width="8.85546875" style="3" bestFit="1" customWidth="1"/>
    <col min="3599" max="3606" width="4.28515625" style="3" customWidth="1"/>
    <col min="3607" max="3608" width="6.5703125" style="3" bestFit="1" customWidth="1"/>
    <col min="3609" max="3609" width="4.5703125" style="3" bestFit="1" customWidth="1"/>
    <col min="3610" max="3610" width="6.5703125" style="3" bestFit="1" customWidth="1"/>
    <col min="3611" max="3611" width="11.7109375" style="3" bestFit="1" customWidth="1"/>
    <col min="3612" max="3612" width="4.5703125" style="3" bestFit="1" customWidth="1"/>
    <col min="3613" max="3840" width="11" style="3"/>
    <col min="3841" max="3841" width="20.42578125" style="3" customWidth="1"/>
    <col min="3842" max="3842" width="9.28515625" style="3" customWidth="1"/>
    <col min="3843" max="3843" width="4.140625" style="3" customWidth="1"/>
    <col min="3844" max="3845" width="8.85546875" style="3" bestFit="1" customWidth="1"/>
    <col min="3846" max="3846" width="4.85546875" style="3" customWidth="1"/>
    <col min="3847" max="3847" width="5" style="3" customWidth="1"/>
    <col min="3848" max="3853" width="4.28515625" style="3" customWidth="1"/>
    <col min="3854" max="3854" width="8.85546875" style="3" bestFit="1" customWidth="1"/>
    <col min="3855" max="3862" width="4.28515625" style="3" customWidth="1"/>
    <col min="3863" max="3864" width="6.5703125" style="3" bestFit="1" customWidth="1"/>
    <col min="3865" max="3865" width="4.5703125" style="3" bestFit="1" customWidth="1"/>
    <col min="3866" max="3866" width="6.5703125" style="3" bestFit="1" customWidth="1"/>
    <col min="3867" max="3867" width="11.7109375" style="3" bestFit="1" customWidth="1"/>
    <col min="3868" max="3868" width="4.5703125" style="3" bestFit="1" customWidth="1"/>
    <col min="3869" max="4096" width="11" style="3"/>
    <col min="4097" max="4097" width="20.42578125" style="3" customWidth="1"/>
    <col min="4098" max="4098" width="9.28515625" style="3" customWidth="1"/>
    <col min="4099" max="4099" width="4.140625" style="3" customWidth="1"/>
    <col min="4100" max="4101" width="8.85546875" style="3" bestFit="1" customWidth="1"/>
    <col min="4102" max="4102" width="4.85546875" style="3" customWidth="1"/>
    <col min="4103" max="4103" width="5" style="3" customWidth="1"/>
    <col min="4104" max="4109" width="4.28515625" style="3" customWidth="1"/>
    <col min="4110" max="4110" width="8.85546875" style="3" bestFit="1" customWidth="1"/>
    <col min="4111" max="4118" width="4.28515625" style="3" customWidth="1"/>
    <col min="4119" max="4120" width="6.5703125" style="3" bestFit="1" customWidth="1"/>
    <col min="4121" max="4121" width="4.5703125" style="3" bestFit="1" customWidth="1"/>
    <col min="4122" max="4122" width="6.5703125" style="3" bestFit="1" customWidth="1"/>
    <col min="4123" max="4123" width="11.7109375" style="3" bestFit="1" customWidth="1"/>
    <col min="4124" max="4124" width="4.5703125" style="3" bestFit="1" customWidth="1"/>
    <col min="4125" max="4352" width="11" style="3"/>
    <col min="4353" max="4353" width="20.42578125" style="3" customWidth="1"/>
    <col min="4354" max="4354" width="9.28515625" style="3" customWidth="1"/>
    <col min="4355" max="4355" width="4.140625" style="3" customWidth="1"/>
    <col min="4356" max="4357" width="8.85546875" style="3" bestFit="1" customWidth="1"/>
    <col min="4358" max="4358" width="4.85546875" style="3" customWidth="1"/>
    <col min="4359" max="4359" width="5" style="3" customWidth="1"/>
    <col min="4360" max="4365" width="4.28515625" style="3" customWidth="1"/>
    <col min="4366" max="4366" width="8.85546875" style="3" bestFit="1" customWidth="1"/>
    <col min="4367" max="4374" width="4.28515625" style="3" customWidth="1"/>
    <col min="4375" max="4376" width="6.5703125" style="3" bestFit="1" customWidth="1"/>
    <col min="4377" max="4377" width="4.5703125" style="3" bestFit="1" customWidth="1"/>
    <col min="4378" max="4378" width="6.5703125" style="3" bestFit="1" customWidth="1"/>
    <col min="4379" max="4379" width="11.7109375" style="3" bestFit="1" customWidth="1"/>
    <col min="4380" max="4380" width="4.5703125" style="3" bestFit="1" customWidth="1"/>
    <col min="4381" max="4608" width="11" style="3"/>
    <col min="4609" max="4609" width="20.42578125" style="3" customWidth="1"/>
    <col min="4610" max="4610" width="9.28515625" style="3" customWidth="1"/>
    <col min="4611" max="4611" width="4.140625" style="3" customWidth="1"/>
    <col min="4612" max="4613" width="8.85546875" style="3" bestFit="1" customWidth="1"/>
    <col min="4614" max="4614" width="4.85546875" style="3" customWidth="1"/>
    <col min="4615" max="4615" width="5" style="3" customWidth="1"/>
    <col min="4616" max="4621" width="4.28515625" style="3" customWidth="1"/>
    <col min="4622" max="4622" width="8.85546875" style="3" bestFit="1" customWidth="1"/>
    <col min="4623" max="4630" width="4.28515625" style="3" customWidth="1"/>
    <col min="4631" max="4632" width="6.5703125" style="3" bestFit="1" customWidth="1"/>
    <col min="4633" max="4633" width="4.5703125" style="3" bestFit="1" customWidth="1"/>
    <col min="4634" max="4634" width="6.5703125" style="3" bestFit="1" customWidth="1"/>
    <col min="4635" max="4635" width="11.7109375" style="3" bestFit="1" customWidth="1"/>
    <col min="4636" max="4636" width="4.5703125" style="3" bestFit="1" customWidth="1"/>
    <col min="4637" max="4864" width="11" style="3"/>
    <col min="4865" max="4865" width="20.42578125" style="3" customWidth="1"/>
    <col min="4866" max="4866" width="9.28515625" style="3" customWidth="1"/>
    <col min="4867" max="4867" width="4.140625" style="3" customWidth="1"/>
    <col min="4868" max="4869" width="8.85546875" style="3" bestFit="1" customWidth="1"/>
    <col min="4870" max="4870" width="4.85546875" style="3" customWidth="1"/>
    <col min="4871" max="4871" width="5" style="3" customWidth="1"/>
    <col min="4872" max="4877" width="4.28515625" style="3" customWidth="1"/>
    <col min="4878" max="4878" width="8.85546875" style="3" bestFit="1" customWidth="1"/>
    <col min="4879" max="4886" width="4.28515625" style="3" customWidth="1"/>
    <col min="4887" max="4888" width="6.5703125" style="3" bestFit="1" customWidth="1"/>
    <col min="4889" max="4889" width="4.5703125" style="3" bestFit="1" customWidth="1"/>
    <col min="4890" max="4890" width="6.5703125" style="3" bestFit="1" customWidth="1"/>
    <col min="4891" max="4891" width="11.7109375" style="3" bestFit="1" customWidth="1"/>
    <col min="4892" max="4892" width="4.5703125" style="3" bestFit="1" customWidth="1"/>
    <col min="4893" max="5120" width="11" style="3"/>
    <col min="5121" max="5121" width="20.42578125" style="3" customWidth="1"/>
    <col min="5122" max="5122" width="9.28515625" style="3" customWidth="1"/>
    <col min="5123" max="5123" width="4.140625" style="3" customWidth="1"/>
    <col min="5124" max="5125" width="8.85546875" style="3" bestFit="1" customWidth="1"/>
    <col min="5126" max="5126" width="4.85546875" style="3" customWidth="1"/>
    <col min="5127" max="5127" width="5" style="3" customWidth="1"/>
    <col min="5128" max="5133" width="4.28515625" style="3" customWidth="1"/>
    <col min="5134" max="5134" width="8.85546875" style="3" bestFit="1" customWidth="1"/>
    <col min="5135" max="5142" width="4.28515625" style="3" customWidth="1"/>
    <col min="5143" max="5144" width="6.5703125" style="3" bestFit="1" customWidth="1"/>
    <col min="5145" max="5145" width="4.5703125" style="3" bestFit="1" customWidth="1"/>
    <col min="5146" max="5146" width="6.5703125" style="3" bestFit="1" customWidth="1"/>
    <col min="5147" max="5147" width="11.7109375" style="3" bestFit="1" customWidth="1"/>
    <col min="5148" max="5148" width="4.5703125" style="3" bestFit="1" customWidth="1"/>
    <col min="5149" max="5376" width="11" style="3"/>
    <col min="5377" max="5377" width="20.42578125" style="3" customWidth="1"/>
    <col min="5378" max="5378" width="9.28515625" style="3" customWidth="1"/>
    <col min="5379" max="5379" width="4.140625" style="3" customWidth="1"/>
    <col min="5380" max="5381" width="8.85546875" style="3" bestFit="1" customWidth="1"/>
    <col min="5382" max="5382" width="4.85546875" style="3" customWidth="1"/>
    <col min="5383" max="5383" width="5" style="3" customWidth="1"/>
    <col min="5384" max="5389" width="4.28515625" style="3" customWidth="1"/>
    <col min="5390" max="5390" width="8.85546875" style="3" bestFit="1" customWidth="1"/>
    <col min="5391" max="5398" width="4.28515625" style="3" customWidth="1"/>
    <col min="5399" max="5400" width="6.5703125" style="3" bestFit="1" customWidth="1"/>
    <col min="5401" max="5401" width="4.5703125" style="3" bestFit="1" customWidth="1"/>
    <col min="5402" max="5402" width="6.5703125" style="3" bestFit="1" customWidth="1"/>
    <col min="5403" max="5403" width="11.7109375" style="3" bestFit="1" customWidth="1"/>
    <col min="5404" max="5404" width="4.5703125" style="3" bestFit="1" customWidth="1"/>
    <col min="5405" max="5632" width="11" style="3"/>
    <col min="5633" max="5633" width="20.42578125" style="3" customWidth="1"/>
    <col min="5634" max="5634" width="9.28515625" style="3" customWidth="1"/>
    <col min="5635" max="5635" width="4.140625" style="3" customWidth="1"/>
    <col min="5636" max="5637" width="8.85546875" style="3" bestFit="1" customWidth="1"/>
    <col min="5638" max="5638" width="4.85546875" style="3" customWidth="1"/>
    <col min="5639" max="5639" width="5" style="3" customWidth="1"/>
    <col min="5640" max="5645" width="4.28515625" style="3" customWidth="1"/>
    <col min="5646" max="5646" width="8.85546875" style="3" bestFit="1" customWidth="1"/>
    <col min="5647" max="5654" width="4.28515625" style="3" customWidth="1"/>
    <col min="5655" max="5656" width="6.5703125" style="3" bestFit="1" customWidth="1"/>
    <col min="5657" max="5657" width="4.5703125" style="3" bestFit="1" customWidth="1"/>
    <col min="5658" max="5658" width="6.5703125" style="3" bestFit="1" customWidth="1"/>
    <col min="5659" max="5659" width="11.7109375" style="3" bestFit="1" customWidth="1"/>
    <col min="5660" max="5660" width="4.5703125" style="3" bestFit="1" customWidth="1"/>
    <col min="5661" max="5888" width="11" style="3"/>
    <col min="5889" max="5889" width="20.42578125" style="3" customWidth="1"/>
    <col min="5890" max="5890" width="9.28515625" style="3" customWidth="1"/>
    <col min="5891" max="5891" width="4.140625" style="3" customWidth="1"/>
    <col min="5892" max="5893" width="8.85546875" style="3" bestFit="1" customWidth="1"/>
    <col min="5894" max="5894" width="4.85546875" style="3" customWidth="1"/>
    <col min="5895" max="5895" width="5" style="3" customWidth="1"/>
    <col min="5896" max="5901" width="4.28515625" style="3" customWidth="1"/>
    <col min="5902" max="5902" width="8.85546875" style="3" bestFit="1" customWidth="1"/>
    <col min="5903" max="5910" width="4.28515625" style="3" customWidth="1"/>
    <col min="5911" max="5912" width="6.5703125" style="3" bestFit="1" customWidth="1"/>
    <col min="5913" max="5913" width="4.5703125" style="3" bestFit="1" customWidth="1"/>
    <col min="5914" max="5914" width="6.5703125" style="3" bestFit="1" customWidth="1"/>
    <col min="5915" max="5915" width="11.7109375" style="3" bestFit="1" customWidth="1"/>
    <col min="5916" max="5916" width="4.5703125" style="3" bestFit="1" customWidth="1"/>
    <col min="5917" max="6144" width="11" style="3"/>
    <col min="6145" max="6145" width="20.42578125" style="3" customWidth="1"/>
    <col min="6146" max="6146" width="9.28515625" style="3" customWidth="1"/>
    <col min="6147" max="6147" width="4.140625" style="3" customWidth="1"/>
    <col min="6148" max="6149" width="8.85546875" style="3" bestFit="1" customWidth="1"/>
    <col min="6150" max="6150" width="4.85546875" style="3" customWidth="1"/>
    <col min="6151" max="6151" width="5" style="3" customWidth="1"/>
    <col min="6152" max="6157" width="4.28515625" style="3" customWidth="1"/>
    <col min="6158" max="6158" width="8.85546875" style="3" bestFit="1" customWidth="1"/>
    <col min="6159" max="6166" width="4.28515625" style="3" customWidth="1"/>
    <col min="6167" max="6168" width="6.5703125" style="3" bestFit="1" customWidth="1"/>
    <col min="6169" max="6169" width="4.5703125" style="3" bestFit="1" customWidth="1"/>
    <col min="6170" max="6170" width="6.5703125" style="3" bestFit="1" customWidth="1"/>
    <col min="6171" max="6171" width="11.7109375" style="3" bestFit="1" customWidth="1"/>
    <col min="6172" max="6172" width="4.5703125" style="3" bestFit="1" customWidth="1"/>
    <col min="6173" max="6400" width="11" style="3"/>
    <col min="6401" max="6401" width="20.42578125" style="3" customWidth="1"/>
    <col min="6402" max="6402" width="9.28515625" style="3" customWidth="1"/>
    <col min="6403" max="6403" width="4.140625" style="3" customWidth="1"/>
    <col min="6404" max="6405" width="8.85546875" style="3" bestFit="1" customWidth="1"/>
    <col min="6406" max="6406" width="4.85546875" style="3" customWidth="1"/>
    <col min="6407" max="6407" width="5" style="3" customWidth="1"/>
    <col min="6408" max="6413" width="4.28515625" style="3" customWidth="1"/>
    <col min="6414" max="6414" width="8.85546875" style="3" bestFit="1" customWidth="1"/>
    <col min="6415" max="6422" width="4.28515625" style="3" customWidth="1"/>
    <col min="6423" max="6424" width="6.5703125" style="3" bestFit="1" customWidth="1"/>
    <col min="6425" max="6425" width="4.5703125" style="3" bestFit="1" customWidth="1"/>
    <col min="6426" max="6426" width="6.5703125" style="3" bestFit="1" customWidth="1"/>
    <col min="6427" max="6427" width="11.7109375" style="3" bestFit="1" customWidth="1"/>
    <col min="6428" max="6428" width="4.5703125" style="3" bestFit="1" customWidth="1"/>
    <col min="6429" max="6656" width="11" style="3"/>
    <col min="6657" max="6657" width="20.42578125" style="3" customWidth="1"/>
    <col min="6658" max="6658" width="9.28515625" style="3" customWidth="1"/>
    <col min="6659" max="6659" width="4.140625" style="3" customWidth="1"/>
    <col min="6660" max="6661" width="8.85546875" style="3" bestFit="1" customWidth="1"/>
    <col min="6662" max="6662" width="4.85546875" style="3" customWidth="1"/>
    <col min="6663" max="6663" width="5" style="3" customWidth="1"/>
    <col min="6664" max="6669" width="4.28515625" style="3" customWidth="1"/>
    <col min="6670" max="6670" width="8.85546875" style="3" bestFit="1" customWidth="1"/>
    <col min="6671" max="6678" width="4.28515625" style="3" customWidth="1"/>
    <col min="6679" max="6680" width="6.5703125" style="3" bestFit="1" customWidth="1"/>
    <col min="6681" max="6681" width="4.5703125" style="3" bestFit="1" customWidth="1"/>
    <col min="6682" max="6682" width="6.5703125" style="3" bestFit="1" customWidth="1"/>
    <col min="6683" max="6683" width="11.7109375" style="3" bestFit="1" customWidth="1"/>
    <col min="6684" max="6684" width="4.5703125" style="3" bestFit="1" customWidth="1"/>
    <col min="6685" max="6912" width="11" style="3"/>
    <col min="6913" max="6913" width="20.42578125" style="3" customWidth="1"/>
    <col min="6914" max="6914" width="9.28515625" style="3" customWidth="1"/>
    <col min="6915" max="6915" width="4.140625" style="3" customWidth="1"/>
    <col min="6916" max="6917" width="8.85546875" style="3" bestFit="1" customWidth="1"/>
    <col min="6918" max="6918" width="4.85546875" style="3" customWidth="1"/>
    <col min="6919" max="6919" width="5" style="3" customWidth="1"/>
    <col min="6920" max="6925" width="4.28515625" style="3" customWidth="1"/>
    <col min="6926" max="6926" width="8.85546875" style="3" bestFit="1" customWidth="1"/>
    <col min="6927" max="6934" width="4.28515625" style="3" customWidth="1"/>
    <col min="6935" max="6936" width="6.5703125" style="3" bestFit="1" customWidth="1"/>
    <col min="6937" max="6937" width="4.5703125" style="3" bestFit="1" customWidth="1"/>
    <col min="6938" max="6938" width="6.5703125" style="3" bestFit="1" customWidth="1"/>
    <col min="6939" max="6939" width="11.7109375" style="3" bestFit="1" customWidth="1"/>
    <col min="6940" max="6940" width="4.5703125" style="3" bestFit="1" customWidth="1"/>
    <col min="6941" max="7168" width="11" style="3"/>
    <col min="7169" max="7169" width="20.42578125" style="3" customWidth="1"/>
    <col min="7170" max="7170" width="9.28515625" style="3" customWidth="1"/>
    <col min="7171" max="7171" width="4.140625" style="3" customWidth="1"/>
    <col min="7172" max="7173" width="8.85546875" style="3" bestFit="1" customWidth="1"/>
    <col min="7174" max="7174" width="4.85546875" style="3" customWidth="1"/>
    <col min="7175" max="7175" width="5" style="3" customWidth="1"/>
    <col min="7176" max="7181" width="4.28515625" style="3" customWidth="1"/>
    <col min="7182" max="7182" width="8.85546875" style="3" bestFit="1" customWidth="1"/>
    <col min="7183" max="7190" width="4.28515625" style="3" customWidth="1"/>
    <col min="7191" max="7192" width="6.5703125" style="3" bestFit="1" customWidth="1"/>
    <col min="7193" max="7193" width="4.5703125" style="3" bestFit="1" customWidth="1"/>
    <col min="7194" max="7194" width="6.5703125" style="3" bestFit="1" customWidth="1"/>
    <col min="7195" max="7195" width="11.7109375" style="3" bestFit="1" customWidth="1"/>
    <col min="7196" max="7196" width="4.5703125" style="3" bestFit="1" customWidth="1"/>
    <col min="7197" max="7424" width="11" style="3"/>
    <col min="7425" max="7425" width="20.42578125" style="3" customWidth="1"/>
    <col min="7426" max="7426" width="9.28515625" style="3" customWidth="1"/>
    <col min="7427" max="7427" width="4.140625" style="3" customWidth="1"/>
    <col min="7428" max="7429" width="8.85546875" style="3" bestFit="1" customWidth="1"/>
    <col min="7430" max="7430" width="4.85546875" style="3" customWidth="1"/>
    <col min="7431" max="7431" width="5" style="3" customWidth="1"/>
    <col min="7432" max="7437" width="4.28515625" style="3" customWidth="1"/>
    <col min="7438" max="7438" width="8.85546875" style="3" bestFit="1" customWidth="1"/>
    <col min="7439" max="7446" width="4.28515625" style="3" customWidth="1"/>
    <col min="7447" max="7448" width="6.5703125" style="3" bestFit="1" customWidth="1"/>
    <col min="7449" max="7449" width="4.5703125" style="3" bestFit="1" customWidth="1"/>
    <col min="7450" max="7450" width="6.5703125" style="3" bestFit="1" customWidth="1"/>
    <col min="7451" max="7451" width="11.7109375" style="3" bestFit="1" customWidth="1"/>
    <col min="7452" max="7452" width="4.5703125" style="3" bestFit="1" customWidth="1"/>
    <col min="7453" max="7680" width="11" style="3"/>
    <col min="7681" max="7681" width="20.42578125" style="3" customWidth="1"/>
    <col min="7682" max="7682" width="9.28515625" style="3" customWidth="1"/>
    <col min="7683" max="7683" width="4.140625" style="3" customWidth="1"/>
    <col min="7684" max="7685" width="8.85546875" style="3" bestFit="1" customWidth="1"/>
    <col min="7686" max="7686" width="4.85546875" style="3" customWidth="1"/>
    <col min="7687" max="7687" width="5" style="3" customWidth="1"/>
    <col min="7688" max="7693" width="4.28515625" style="3" customWidth="1"/>
    <col min="7694" max="7694" width="8.85546875" style="3" bestFit="1" customWidth="1"/>
    <col min="7695" max="7702" width="4.28515625" style="3" customWidth="1"/>
    <col min="7703" max="7704" width="6.5703125" style="3" bestFit="1" customWidth="1"/>
    <col min="7705" max="7705" width="4.5703125" style="3" bestFit="1" customWidth="1"/>
    <col min="7706" max="7706" width="6.5703125" style="3" bestFit="1" customWidth="1"/>
    <col min="7707" max="7707" width="11.7109375" style="3" bestFit="1" customWidth="1"/>
    <col min="7708" max="7708" width="4.5703125" style="3" bestFit="1" customWidth="1"/>
    <col min="7709" max="7936" width="11" style="3"/>
    <col min="7937" max="7937" width="20.42578125" style="3" customWidth="1"/>
    <col min="7938" max="7938" width="9.28515625" style="3" customWidth="1"/>
    <col min="7939" max="7939" width="4.140625" style="3" customWidth="1"/>
    <col min="7940" max="7941" width="8.85546875" style="3" bestFit="1" customWidth="1"/>
    <col min="7942" max="7942" width="4.85546875" style="3" customWidth="1"/>
    <col min="7943" max="7943" width="5" style="3" customWidth="1"/>
    <col min="7944" max="7949" width="4.28515625" style="3" customWidth="1"/>
    <col min="7950" max="7950" width="8.85546875" style="3" bestFit="1" customWidth="1"/>
    <col min="7951" max="7958" width="4.28515625" style="3" customWidth="1"/>
    <col min="7959" max="7960" width="6.5703125" style="3" bestFit="1" customWidth="1"/>
    <col min="7961" max="7961" width="4.5703125" style="3" bestFit="1" customWidth="1"/>
    <col min="7962" max="7962" width="6.5703125" style="3" bestFit="1" customWidth="1"/>
    <col min="7963" max="7963" width="11.7109375" style="3" bestFit="1" customWidth="1"/>
    <col min="7964" max="7964" width="4.5703125" style="3" bestFit="1" customWidth="1"/>
    <col min="7965" max="8192" width="11" style="3"/>
    <col min="8193" max="8193" width="20.42578125" style="3" customWidth="1"/>
    <col min="8194" max="8194" width="9.28515625" style="3" customWidth="1"/>
    <col min="8195" max="8195" width="4.140625" style="3" customWidth="1"/>
    <col min="8196" max="8197" width="8.85546875" style="3" bestFit="1" customWidth="1"/>
    <col min="8198" max="8198" width="4.85546875" style="3" customWidth="1"/>
    <col min="8199" max="8199" width="5" style="3" customWidth="1"/>
    <col min="8200" max="8205" width="4.28515625" style="3" customWidth="1"/>
    <col min="8206" max="8206" width="8.85546875" style="3" bestFit="1" customWidth="1"/>
    <col min="8207" max="8214" width="4.28515625" style="3" customWidth="1"/>
    <col min="8215" max="8216" width="6.5703125" style="3" bestFit="1" customWidth="1"/>
    <col min="8217" max="8217" width="4.5703125" style="3" bestFit="1" customWidth="1"/>
    <col min="8218" max="8218" width="6.5703125" style="3" bestFit="1" customWidth="1"/>
    <col min="8219" max="8219" width="11.7109375" style="3" bestFit="1" customWidth="1"/>
    <col min="8220" max="8220" width="4.5703125" style="3" bestFit="1" customWidth="1"/>
    <col min="8221" max="8448" width="11" style="3"/>
    <col min="8449" max="8449" width="20.42578125" style="3" customWidth="1"/>
    <col min="8450" max="8450" width="9.28515625" style="3" customWidth="1"/>
    <col min="8451" max="8451" width="4.140625" style="3" customWidth="1"/>
    <col min="8452" max="8453" width="8.85546875" style="3" bestFit="1" customWidth="1"/>
    <col min="8454" max="8454" width="4.85546875" style="3" customWidth="1"/>
    <col min="8455" max="8455" width="5" style="3" customWidth="1"/>
    <col min="8456" max="8461" width="4.28515625" style="3" customWidth="1"/>
    <col min="8462" max="8462" width="8.85546875" style="3" bestFit="1" customWidth="1"/>
    <col min="8463" max="8470" width="4.28515625" style="3" customWidth="1"/>
    <col min="8471" max="8472" width="6.5703125" style="3" bestFit="1" customWidth="1"/>
    <col min="8473" max="8473" width="4.5703125" style="3" bestFit="1" customWidth="1"/>
    <col min="8474" max="8474" width="6.5703125" style="3" bestFit="1" customWidth="1"/>
    <col min="8475" max="8475" width="11.7109375" style="3" bestFit="1" customWidth="1"/>
    <col min="8476" max="8476" width="4.5703125" style="3" bestFit="1" customWidth="1"/>
    <col min="8477" max="8704" width="11" style="3"/>
    <col min="8705" max="8705" width="20.42578125" style="3" customWidth="1"/>
    <col min="8706" max="8706" width="9.28515625" style="3" customWidth="1"/>
    <col min="8707" max="8707" width="4.140625" style="3" customWidth="1"/>
    <col min="8708" max="8709" width="8.85546875" style="3" bestFit="1" customWidth="1"/>
    <col min="8710" max="8710" width="4.85546875" style="3" customWidth="1"/>
    <col min="8711" max="8711" width="5" style="3" customWidth="1"/>
    <col min="8712" max="8717" width="4.28515625" style="3" customWidth="1"/>
    <col min="8718" max="8718" width="8.85546875" style="3" bestFit="1" customWidth="1"/>
    <col min="8719" max="8726" width="4.28515625" style="3" customWidth="1"/>
    <col min="8727" max="8728" width="6.5703125" style="3" bestFit="1" customWidth="1"/>
    <col min="8729" max="8729" width="4.5703125" style="3" bestFit="1" customWidth="1"/>
    <col min="8730" max="8730" width="6.5703125" style="3" bestFit="1" customWidth="1"/>
    <col min="8731" max="8731" width="11.7109375" style="3" bestFit="1" customWidth="1"/>
    <col min="8732" max="8732" width="4.5703125" style="3" bestFit="1" customWidth="1"/>
    <col min="8733" max="8960" width="11" style="3"/>
    <col min="8961" max="8961" width="20.42578125" style="3" customWidth="1"/>
    <col min="8962" max="8962" width="9.28515625" style="3" customWidth="1"/>
    <col min="8963" max="8963" width="4.140625" style="3" customWidth="1"/>
    <col min="8964" max="8965" width="8.85546875" style="3" bestFit="1" customWidth="1"/>
    <col min="8966" max="8966" width="4.85546875" style="3" customWidth="1"/>
    <col min="8967" max="8967" width="5" style="3" customWidth="1"/>
    <col min="8968" max="8973" width="4.28515625" style="3" customWidth="1"/>
    <col min="8974" max="8974" width="8.85546875" style="3" bestFit="1" customWidth="1"/>
    <col min="8975" max="8982" width="4.28515625" style="3" customWidth="1"/>
    <col min="8983" max="8984" width="6.5703125" style="3" bestFit="1" customWidth="1"/>
    <col min="8985" max="8985" width="4.5703125" style="3" bestFit="1" customWidth="1"/>
    <col min="8986" max="8986" width="6.5703125" style="3" bestFit="1" customWidth="1"/>
    <col min="8987" max="8987" width="11.7109375" style="3" bestFit="1" customWidth="1"/>
    <col min="8988" max="8988" width="4.5703125" style="3" bestFit="1" customWidth="1"/>
    <col min="8989" max="9216" width="11" style="3"/>
    <col min="9217" max="9217" width="20.42578125" style="3" customWidth="1"/>
    <col min="9218" max="9218" width="9.28515625" style="3" customWidth="1"/>
    <col min="9219" max="9219" width="4.140625" style="3" customWidth="1"/>
    <col min="9220" max="9221" width="8.85546875" style="3" bestFit="1" customWidth="1"/>
    <col min="9222" max="9222" width="4.85546875" style="3" customWidth="1"/>
    <col min="9223" max="9223" width="5" style="3" customWidth="1"/>
    <col min="9224" max="9229" width="4.28515625" style="3" customWidth="1"/>
    <col min="9230" max="9230" width="8.85546875" style="3" bestFit="1" customWidth="1"/>
    <col min="9231" max="9238" width="4.28515625" style="3" customWidth="1"/>
    <col min="9239" max="9240" width="6.5703125" style="3" bestFit="1" customWidth="1"/>
    <col min="9241" max="9241" width="4.5703125" style="3" bestFit="1" customWidth="1"/>
    <col min="9242" max="9242" width="6.5703125" style="3" bestFit="1" customWidth="1"/>
    <col min="9243" max="9243" width="11.7109375" style="3" bestFit="1" customWidth="1"/>
    <col min="9244" max="9244" width="4.5703125" style="3" bestFit="1" customWidth="1"/>
    <col min="9245" max="9472" width="11" style="3"/>
    <col min="9473" max="9473" width="20.42578125" style="3" customWidth="1"/>
    <col min="9474" max="9474" width="9.28515625" style="3" customWidth="1"/>
    <col min="9475" max="9475" width="4.140625" style="3" customWidth="1"/>
    <col min="9476" max="9477" width="8.85546875" style="3" bestFit="1" customWidth="1"/>
    <col min="9478" max="9478" width="4.85546875" style="3" customWidth="1"/>
    <col min="9479" max="9479" width="5" style="3" customWidth="1"/>
    <col min="9480" max="9485" width="4.28515625" style="3" customWidth="1"/>
    <col min="9486" max="9486" width="8.85546875" style="3" bestFit="1" customWidth="1"/>
    <col min="9487" max="9494" width="4.28515625" style="3" customWidth="1"/>
    <col min="9495" max="9496" width="6.5703125" style="3" bestFit="1" customWidth="1"/>
    <col min="9497" max="9497" width="4.5703125" style="3" bestFit="1" customWidth="1"/>
    <col min="9498" max="9498" width="6.5703125" style="3" bestFit="1" customWidth="1"/>
    <col min="9499" max="9499" width="11.7109375" style="3" bestFit="1" customWidth="1"/>
    <col min="9500" max="9500" width="4.5703125" style="3" bestFit="1" customWidth="1"/>
    <col min="9501" max="9728" width="11" style="3"/>
    <col min="9729" max="9729" width="20.42578125" style="3" customWidth="1"/>
    <col min="9730" max="9730" width="9.28515625" style="3" customWidth="1"/>
    <col min="9731" max="9731" width="4.140625" style="3" customWidth="1"/>
    <col min="9732" max="9733" width="8.85546875" style="3" bestFit="1" customWidth="1"/>
    <col min="9734" max="9734" width="4.85546875" style="3" customWidth="1"/>
    <col min="9735" max="9735" width="5" style="3" customWidth="1"/>
    <col min="9736" max="9741" width="4.28515625" style="3" customWidth="1"/>
    <col min="9742" max="9742" width="8.85546875" style="3" bestFit="1" customWidth="1"/>
    <col min="9743" max="9750" width="4.28515625" style="3" customWidth="1"/>
    <col min="9751" max="9752" width="6.5703125" style="3" bestFit="1" customWidth="1"/>
    <col min="9753" max="9753" width="4.5703125" style="3" bestFit="1" customWidth="1"/>
    <col min="9754" max="9754" width="6.5703125" style="3" bestFit="1" customWidth="1"/>
    <col min="9755" max="9755" width="11.7109375" style="3" bestFit="1" customWidth="1"/>
    <col min="9756" max="9756" width="4.5703125" style="3" bestFit="1" customWidth="1"/>
    <col min="9757" max="9984" width="11" style="3"/>
    <col min="9985" max="9985" width="20.42578125" style="3" customWidth="1"/>
    <col min="9986" max="9986" width="9.28515625" style="3" customWidth="1"/>
    <col min="9987" max="9987" width="4.140625" style="3" customWidth="1"/>
    <col min="9988" max="9989" width="8.85546875" style="3" bestFit="1" customWidth="1"/>
    <col min="9990" max="9990" width="4.85546875" style="3" customWidth="1"/>
    <col min="9991" max="9991" width="5" style="3" customWidth="1"/>
    <col min="9992" max="9997" width="4.28515625" style="3" customWidth="1"/>
    <col min="9998" max="9998" width="8.85546875" style="3" bestFit="1" customWidth="1"/>
    <col min="9999" max="10006" width="4.28515625" style="3" customWidth="1"/>
    <col min="10007" max="10008" width="6.5703125" style="3" bestFit="1" customWidth="1"/>
    <col min="10009" max="10009" width="4.5703125" style="3" bestFit="1" customWidth="1"/>
    <col min="10010" max="10010" width="6.5703125" style="3" bestFit="1" customWidth="1"/>
    <col min="10011" max="10011" width="11.7109375" style="3" bestFit="1" customWidth="1"/>
    <col min="10012" max="10012" width="4.5703125" style="3" bestFit="1" customWidth="1"/>
    <col min="10013" max="10240" width="11" style="3"/>
    <col min="10241" max="10241" width="20.42578125" style="3" customWidth="1"/>
    <col min="10242" max="10242" width="9.28515625" style="3" customWidth="1"/>
    <col min="10243" max="10243" width="4.140625" style="3" customWidth="1"/>
    <col min="10244" max="10245" width="8.85546875" style="3" bestFit="1" customWidth="1"/>
    <col min="10246" max="10246" width="4.85546875" style="3" customWidth="1"/>
    <col min="10247" max="10247" width="5" style="3" customWidth="1"/>
    <col min="10248" max="10253" width="4.28515625" style="3" customWidth="1"/>
    <col min="10254" max="10254" width="8.85546875" style="3" bestFit="1" customWidth="1"/>
    <col min="10255" max="10262" width="4.28515625" style="3" customWidth="1"/>
    <col min="10263" max="10264" width="6.5703125" style="3" bestFit="1" customWidth="1"/>
    <col min="10265" max="10265" width="4.5703125" style="3" bestFit="1" customWidth="1"/>
    <col min="10266" max="10266" width="6.5703125" style="3" bestFit="1" customWidth="1"/>
    <col min="10267" max="10267" width="11.7109375" style="3" bestFit="1" customWidth="1"/>
    <col min="10268" max="10268" width="4.5703125" style="3" bestFit="1" customWidth="1"/>
    <col min="10269" max="10496" width="11" style="3"/>
    <col min="10497" max="10497" width="20.42578125" style="3" customWidth="1"/>
    <col min="10498" max="10498" width="9.28515625" style="3" customWidth="1"/>
    <col min="10499" max="10499" width="4.140625" style="3" customWidth="1"/>
    <col min="10500" max="10501" width="8.85546875" style="3" bestFit="1" customWidth="1"/>
    <col min="10502" max="10502" width="4.85546875" style="3" customWidth="1"/>
    <col min="10503" max="10503" width="5" style="3" customWidth="1"/>
    <col min="10504" max="10509" width="4.28515625" style="3" customWidth="1"/>
    <col min="10510" max="10510" width="8.85546875" style="3" bestFit="1" customWidth="1"/>
    <col min="10511" max="10518" width="4.28515625" style="3" customWidth="1"/>
    <col min="10519" max="10520" width="6.5703125" style="3" bestFit="1" customWidth="1"/>
    <col min="10521" max="10521" width="4.5703125" style="3" bestFit="1" customWidth="1"/>
    <col min="10522" max="10522" width="6.5703125" style="3" bestFit="1" customWidth="1"/>
    <col min="10523" max="10523" width="11.7109375" style="3" bestFit="1" customWidth="1"/>
    <col min="10524" max="10524" width="4.5703125" style="3" bestFit="1" customWidth="1"/>
    <col min="10525" max="10752" width="11" style="3"/>
    <col min="10753" max="10753" width="20.42578125" style="3" customWidth="1"/>
    <col min="10754" max="10754" width="9.28515625" style="3" customWidth="1"/>
    <col min="10755" max="10755" width="4.140625" style="3" customWidth="1"/>
    <col min="10756" max="10757" width="8.85546875" style="3" bestFit="1" customWidth="1"/>
    <col min="10758" max="10758" width="4.85546875" style="3" customWidth="1"/>
    <col min="10759" max="10759" width="5" style="3" customWidth="1"/>
    <col min="10760" max="10765" width="4.28515625" style="3" customWidth="1"/>
    <col min="10766" max="10766" width="8.85546875" style="3" bestFit="1" customWidth="1"/>
    <col min="10767" max="10774" width="4.28515625" style="3" customWidth="1"/>
    <col min="10775" max="10776" width="6.5703125" style="3" bestFit="1" customWidth="1"/>
    <col min="10777" max="10777" width="4.5703125" style="3" bestFit="1" customWidth="1"/>
    <col min="10778" max="10778" width="6.5703125" style="3" bestFit="1" customWidth="1"/>
    <col min="10779" max="10779" width="11.7109375" style="3" bestFit="1" customWidth="1"/>
    <col min="10780" max="10780" width="4.5703125" style="3" bestFit="1" customWidth="1"/>
    <col min="10781" max="11008" width="11" style="3"/>
    <col min="11009" max="11009" width="20.42578125" style="3" customWidth="1"/>
    <col min="11010" max="11010" width="9.28515625" style="3" customWidth="1"/>
    <col min="11011" max="11011" width="4.140625" style="3" customWidth="1"/>
    <col min="11012" max="11013" width="8.85546875" style="3" bestFit="1" customWidth="1"/>
    <col min="11014" max="11014" width="4.85546875" style="3" customWidth="1"/>
    <col min="11015" max="11015" width="5" style="3" customWidth="1"/>
    <col min="11016" max="11021" width="4.28515625" style="3" customWidth="1"/>
    <col min="11022" max="11022" width="8.85546875" style="3" bestFit="1" customWidth="1"/>
    <col min="11023" max="11030" width="4.28515625" style="3" customWidth="1"/>
    <col min="11031" max="11032" width="6.5703125" style="3" bestFit="1" customWidth="1"/>
    <col min="11033" max="11033" width="4.5703125" style="3" bestFit="1" customWidth="1"/>
    <col min="11034" max="11034" width="6.5703125" style="3" bestFit="1" customWidth="1"/>
    <col min="11035" max="11035" width="11.7109375" style="3" bestFit="1" customWidth="1"/>
    <col min="11036" max="11036" width="4.5703125" style="3" bestFit="1" customWidth="1"/>
    <col min="11037" max="11264" width="11" style="3"/>
    <col min="11265" max="11265" width="20.42578125" style="3" customWidth="1"/>
    <col min="11266" max="11266" width="9.28515625" style="3" customWidth="1"/>
    <col min="11267" max="11267" width="4.140625" style="3" customWidth="1"/>
    <col min="11268" max="11269" width="8.85546875" style="3" bestFit="1" customWidth="1"/>
    <col min="11270" max="11270" width="4.85546875" style="3" customWidth="1"/>
    <col min="11271" max="11271" width="5" style="3" customWidth="1"/>
    <col min="11272" max="11277" width="4.28515625" style="3" customWidth="1"/>
    <col min="11278" max="11278" width="8.85546875" style="3" bestFit="1" customWidth="1"/>
    <col min="11279" max="11286" width="4.28515625" style="3" customWidth="1"/>
    <col min="11287" max="11288" width="6.5703125" style="3" bestFit="1" customWidth="1"/>
    <col min="11289" max="11289" width="4.5703125" style="3" bestFit="1" customWidth="1"/>
    <col min="11290" max="11290" width="6.5703125" style="3" bestFit="1" customWidth="1"/>
    <col min="11291" max="11291" width="11.7109375" style="3" bestFit="1" customWidth="1"/>
    <col min="11292" max="11292" width="4.5703125" style="3" bestFit="1" customWidth="1"/>
    <col min="11293" max="11520" width="11" style="3"/>
    <col min="11521" max="11521" width="20.42578125" style="3" customWidth="1"/>
    <col min="11522" max="11522" width="9.28515625" style="3" customWidth="1"/>
    <col min="11523" max="11523" width="4.140625" style="3" customWidth="1"/>
    <col min="11524" max="11525" width="8.85546875" style="3" bestFit="1" customWidth="1"/>
    <col min="11526" max="11526" width="4.85546875" style="3" customWidth="1"/>
    <col min="11527" max="11527" width="5" style="3" customWidth="1"/>
    <col min="11528" max="11533" width="4.28515625" style="3" customWidth="1"/>
    <col min="11534" max="11534" width="8.85546875" style="3" bestFit="1" customWidth="1"/>
    <col min="11535" max="11542" width="4.28515625" style="3" customWidth="1"/>
    <col min="11543" max="11544" width="6.5703125" style="3" bestFit="1" customWidth="1"/>
    <col min="11545" max="11545" width="4.5703125" style="3" bestFit="1" customWidth="1"/>
    <col min="11546" max="11546" width="6.5703125" style="3" bestFit="1" customWidth="1"/>
    <col min="11547" max="11547" width="11.7109375" style="3" bestFit="1" customWidth="1"/>
    <col min="11548" max="11548" width="4.5703125" style="3" bestFit="1" customWidth="1"/>
    <col min="11549" max="11776" width="11" style="3"/>
    <col min="11777" max="11777" width="20.42578125" style="3" customWidth="1"/>
    <col min="11778" max="11778" width="9.28515625" style="3" customWidth="1"/>
    <col min="11779" max="11779" width="4.140625" style="3" customWidth="1"/>
    <col min="11780" max="11781" width="8.85546875" style="3" bestFit="1" customWidth="1"/>
    <col min="11782" max="11782" width="4.85546875" style="3" customWidth="1"/>
    <col min="11783" max="11783" width="5" style="3" customWidth="1"/>
    <col min="11784" max="11789" width="4.28515625" style="3" customWidth="1"/>
    <col min="11790" max="11790" width="8.85546875" style="3" bestFit="1" customWidth="1"/>
    <col min="11791" max="11798" width="4.28515625" style="3" customWidth="1"/>
    <col min="11799" max="11800" width="6.5703125" style="3" bestFit="1" customWidth="1"/>
    <col min="11801" max="11801" width="4.5703125" style="3" bestFit="1" customWidth="1"/>
    <col min="11802" max="11802" width="6.5703125" style="3" bestFit="1" customWidth="1"/>
    <col min="11803" max="11803" width="11.7109375" style="3" bestFit="1" customWidth="1"/>
    <col min="11804" max="11804" width="4.5703125" style="3" bestFit="1" customWidth="1"/>
    <col min="11805" max="12032" width="11" style="3"/>
    <col min="12033" max="12033" width="20.42578125" style="3" customWidth="1"/>
    <col min="12034" max="12034" width="9.28515625" style="3" customWidth="1"/>
    <col min="12035" max="12035" width="4.140625" style="3" customWidth="1"/>
    <col min="12036" max="12037" width="8.85546875" style="3" bestFit="1" customWidth="1"/>
    <col min="12038" max="12038" width="4.85546875" style="3" customWidth="1"/>
    <col min="12039" max="12039" width="5" style="3" customWidth="1"/>
    <col min="12040" max="12045" width="4.28515625" style="3" customWidth="1"/>
    <col min="12046" max="12046" width="8.85546875" style="3" bestFit="1" customWidth="1"/>
    <col min="12047" max="12054" width="4.28515625" style="3" customWidth="1"/>
    <col min="12055" max="12056" width="6.5703125" style="3" bestFit="1" customWidth="1"/>
    <col min="12057" max="12057" width="4.5703125" style="3" bestFit="1" customWidth="1"/>
    <col min="12058" max="12058" width="6.5703125" style="3" bestFit="1" customWidth="1"/>
    <col min="12059" max="12059" width="11.7109375" style="3" bestFit="1" customWidth="1"/>
    <col min="12060" max="12060" width="4.5703125" style="3" bestFit="1" customWidth="1"/>
    <col min="12061" max="12288" width="11" style="3"/>
    <col min="12289" max="12289" width="20.42578125" style="3" customWidth="1"/>
    <col min="12290" max="12290" width="9.28515625" style="3" customWidth="1"/>
    <col min="12291" max="12291" width="4.140625" style="3" customWidth="1"/>
    <col min="12292" max="12293" width="8.85546875" style="3" bestFit="1" customWidth="1"/>
    <col min="12294" max="12294" width="4.85546875" style="3" customWidth="1"/>
    <col min="12295" max="12295" width="5" style="3" customWidth="1"/>
    <col min="12296" max="12301" width="4.28515625" style="3" customWidth="1"/>
    <col min="12302" max="12302" width="8.85546875" style="3" bestFit="1" customWidth="1"/>
    <col min="12303" max="12310" width="4.28515625" style="3" customWidth="1"/>
    <col min="12311" max="12312" width="6.5703125" style="3" bestFit="1" customWidth="1"/>
    <col min="12313" max="12313" width="4.5703125" style="3" bestFit="1" customWidth="1"/>
    <col min="12314" max="12314" width="6.5703125" style="3" bestFit="1" customWidth="1"/>
    <col min="12315" max="12315" width="11.7109375" style="3" bestFit="1" customWidth="1"/>
    <col min="12316" max="12316" width="4.5703125" style="3" bestFit="1" customWidth="1"/>
    <col min="12317" max="12544" width="11" style="3"/>
    <col min="12545" max="12545" width="20.42578125" style="3" customWidth="1"/>
    <col min="12546" max="12546" width="9.28515625" style="3" customWidth="1"/>
    <col min="12547" max="12547" width="4.140625" style="3" customWidth="1"/>
    <col min="12548" max="12549" width="8.85546875" style="3" bestFit="1" customWidth="1"/>
    <col min="12550" max="12550" width="4.85546875" style="3" customWidth="1"/>
    <col min="12551" max="12551" width="5" style="3" customWidth="1"/>
    <col min="12552" max="12557" width="4.28515625" style="3" customWidth="1"/>
    <col min="12558" max="12558" width="8.85546875" style="3" bestFit="1" customWidth="1"/>
    <col min="12559" max="12566" width="4.28515625" style="3" customWidth="1"/>
    <col min="12567" max="12568" width="6.5703125" style="3" bestFit="1" customWidth="1"/>
    <col min="12569" max="12569" width="4.5703125" style="3" bestFit="1" customWidth="1"/>
    <col min="12570" max="12570" width="6.5703125" style="3" bestFit="1" customWidth="1"/>
    <col min="12571" max="12571" width="11.7109375" style="3" bestFit="1" customWidth="1"/>
    <col min="12572" max="12572" width="4.5703125" style="3" bestFit="1" customWidth="1"/>
    <col min="12573" max="12800" width="11" style="3"/>
    <col min="12801" max="12801" width="20.42578125" style="3" customWidth="1"/>
    <col min="12802" max="12802" width="9.28515625" style="3" customWidth="1"/>
    <col min="12803" max="12803" width="4.140625" style="3" customWidth="1"/>
    <col min="12804" max="12805" width="8.85546875" style="3" bestFit="1" customWidth="1"/>
    <col min="12806" max="12806" width="4.85546875" style="3" customWidth="1"/>
    <col min="12807" max="12807" width="5" style="3" customWidth="1"/>
    <col min="12808" max="12813" width="4.28515625" style="3" customWidth="1"/>
    <col min="12814" max="12814" width="8.85546875" style="3" bestFit="1" customWidth="1"/>
    <col min="12815" max="12822" width="4.28515625" style="3" customWidth="1"/>
    <col min="12823" max="12824" width="6.5703125" style="3" bestFit="1" customWidth="1"/>
    <col min="12825" max="12825" width="4.5703125" style="3" bestFit="1" customWidth="1"/>
    <col min="12826" max="12826" width="6.5703125" style="3" bestFit="1" customWidth="1"/>
    <col min="12827" max="12827" width="11.7109375" style="3" bestFit="1" customWidth="1"/>
    <col min="12828" max="12828" width="4.5703125" style="3" bestFit="1" customWidth="1"/>
    <col min="12829" max="13056" width="11" style="3"/>
    <col min="13057" max="13057" width="20.42578125" style="3" customWidth="1"/>
    <col min="13058" max="13058" width="9.28515625" style="3" customWidth="1"/>
    <col min="13059" max="13059" width="4.140625" style="3" customWidth="1"/>
    <col min="13060" max="13061" width="8.85546875" style="3" bestFit="1" customWidth="1"/>
    <col min="13062" max="13062" width="4.85546875" style="3" customWidth="1"/>
    <col min="13063" max="13063" width="5" style="3" customWidth="1"/>
    <col min="13064" max="13069" width="4.28515625" style="3" customWidth="1"/>
    <col min="13070" max="13070" width="8.85546875" style="3" bestFit="1" customWidth="1"/>
    <col min="13071" max="13078" width="4.28515625" style="3" customWidth="1"/>
    <col min="13079" max="13080" width="6.5703125" style="3" bestFit="1" customWidth="1"/>
    <col min="13081" max="13081" width="4.5703125" style="3" bestFit="1" customWidth="1"/>
    <col min="13082" max="13082" width="6.5703125" style="3" bestFit="1" customWidth="1"/>
    <col min="13083" max="13083" width="11.7109375" style="3" bestFit="1" customWidth="1"/>
    <col min="13084" max="13084" width="4.5703125" style="3" bestFit="1" customWidth="1"/>
    <col min="13085" max="13312" width="11" style="3"/>
    <col min="13313" max="13313" width="20.42578125" style="3" customWidth="1"/>
    <col min="13314" max="13314" width="9.28515625" style="3" customWidth="1"/>
    <col min="13315" max="13315" width="4.140625" style="3" customWidth="1"/>
    <col min="13316" max="13317" width="8.85546875" style="3" bestFit="1" customWidth="1"/>
    <col min="13318" max="13318" width="4.85546875" style="3" customWidth="1"/>
    <col min="13319" max="13319" width="5" style="3" customWidth="1"/>
    <col min="13320" max="13325" width="4.28515625" style="3" customWidth="1"/>
    <col min="13326" max="13326" width="8.85546875" style="3" bestFit="1" customWidth="1"/>
    <col min="13327" max="13334" width="4.28515625" style="3" customWidth="1"/>
    <col min="13335" max="13336" width="6.5703125" style="3" bestFit="1" customWidth="1"/>
    <col min="13337" max="13337" width="4.5703125" style="3" bestFit="1" customWidth="1"/>
    <col min="13338" max="13338" width="6.5703125" style="3" bestFit="1" customWidth="1"/>
    <col min="13339" max="13339" width="11.7109375" style="3" bestFit="1" customWidth="1"/>
    <col min="13340" max="13340" width="4.5703125" style="3" bestFit="1" customWidth="1"/>
    <col min="13341" max="13568" width="11" style="3"/>
    <col min="13569" max="13569" width="20.42578125" style="3" customWidth="1"/>
    <col min="13570" max="13570" width="9.28515625" style="3" customWidth="1"/>
    <col min="13571" max="13571" width="4.140625" style="3" customWidth="1"/>
    <col min="13572" max="13573" width="8.85546875" style="3" bestFit="1" customWidth="1"/>
    <col min="13574" max="13574" width="4.85546875" style="3" customWidth="1"/>
    <col min="13575" max="13575" width="5" style="3" customWidth="1"/>
    <col min="13576" max="13581" width="4.28515625" style="3" customWidth="1"/>
    <col min="13582" max="13582" width="8.85546875" style="3" bestFit="1" customWidth="1"/>
    <col min="13583" max="13590" width="4.28515625" style="3" customWidth="1"/>
    <col min="13591" max="13592" width="6.5703125" style="3" bestFit="1" customWidth="1"/>
    <col min="13593" max="13593" width="4.5703125" style="3" bestFit="1" customWidth="1"/>
    <col min="13594" max="13594" width="6.5703125" style="3" bestFit="1" customWidth="1"/>
    <col min="13595" max="13595" width="11.7109375" style="3" bestFit="1" customWidth="1"/>
    <col min="13596" max="13596" width="4.5703125" style="3" bestFit="1" customWidth="1"/>
    <col min="13597" max="13824" width="11" style="3"/>
    <col min="13825" max="13825" width="20.42578125" style="3" customWidth="1"/>
    <col min="13826" max="13826" width="9.28515625" style="3" customWidth="1"/>
    <col min="13827" max="13827" width="4.140625" style="3" customWidth="1"/>
    <col min="13828" max="13829" width="8.85546875" style="3" bestFit="1" customWidth="1"/>
    <col min="13830" max="13830" width="4.85546875" style="3" customWidth="1"/>
    <col min="13831" max="13831" width="5" style="3" customWidth="1"/>
    <col min="13832" max="13837" width="4.28515625" style="3" customWidth="1"/>
    <col min="13838" max="13838" width="8.85546875" style="3" bestFit="1" customWidth="1"/>
    <col min="13839" max="13846" width="4.28515625" style="3" customWidth="1"/>
    <col min="13847" max="13848" width="6.5703125" style="3" bestFit="1" customWidth="1"/>
    <col min="13849" max="13849" width="4.5703125" style="3" bestFit="1" customWidth="1"/>
    <col min="13850" max="13850" width="6.5703125" style="3" bestFit="1" customWidth="1"/>
    <col min="13851" max="13851" width="11.7109375" style="3" bestFit="1" customWidth="1"/>
    <col min="13852" max="13852" width="4.5703125" style="3" bestFit="1" customWidth="1"/>
    <col min="13853" max="14080" width="11" style="3"/>
    <col min="14081" max="14081" width="20.42578125" style="3" customWidth="1"/>
    <col min="14082" max="14082" width="9.28515625" style="3" customWidth="1"/>
    <col min="14083" max="14083" width="4.140625" style="3" customWidth="1"/>
    <col min="14084" max="14085" width="8.85546875" style="3" bestFit="1" customWidth="1"/>
    <col min="14086" max="14086" width="4.85546875" style="3" customWidth="1"/>
    <col min="14087" max="14087" width="5" style="3" customWidth="1"/>
    <col min="14088" max="14093" width="4.28515625" style="3" customWidth="1"/>
    <col min="14094" max="14094" width="8.85546875" style="3" bestFit="1" customWidth="1"/>
    <col min="14095" max="14102" width="4.28515625" style="3" customWidth="1"/>
    <col min="14103" max="14104" width="6.5703125" style="3" bestFit="1" customWidth="1"/>
    <col min="14105" max="14105" width="4.5703125" style="3" bestFit="1" customWidth="1"/>
    <col min="14106" max="14106" width="6.5703125" style="3" bestFit="1" customWidth="1"/>
    <col min="14107" max="14107" width="11.7109375" style="3" bestFit="1" customWidth="1"/>
    <col min="14108" max="14108" width="4.5703125" style="3" bestFit="1" customWidth="1"/>
    <col min="14109" max="14336" width="11" style="3"/>
    <col min="14337" max="14337" width="20.42578125" style="3" customWidth="1"/>
    <col min="14338" max="14338" width="9.28515625" style="3" customWidth="1"/>
    <col min="14339" max="14339" width="4.140625" style="3" customWidth="1"/>
    <col min="14340" max="14341" width="8.85546875" style="3" bestFit="1" customWidth="1"/>
    <col min="14342" max="14342" width="4.85546875" style="3" customWidth="1"/>
    <col min="14343" max="14343" width="5" style="3" customWidth="1"/>
    <col min="14344" max="14349" width="4.28515625" style="3" customWidth="1"/>
    <col min="14350" max="14350" width="8.85546875" style="3" bestFit="1" customWidth="1"/>
    <col min="14351" max="14358" width="4.28515625" style="3" customWidth="1"/>
    <col min="14359" max="14360" width="6.5703125" style="3" bestFit="1" customWidth="1"/>
    <col min="14361" max="14361" width="4.5703125" style="3" bestFit="1" customWidth="1"/>
    <col min="14362" max="14362" width="6.5703125" style="3" bestFit="1" customWidth="1"/>
    <col min="14363" max="14363" width="11.7109375" style="3" bestFit="1" customWidth="1"/>
    <col min="14364" max="14364" width="4.5703125" style="3" bestFit="1" customWidth="1"/>
    <col min="14365" max="14592" width="11" style="3"/>
    <col min="14593" max="14593" width="20.42578125" style="3" customWidth="1"/>
    <col min="14594" max="14594" width="9.28515625" style="3" customWidth="1"/>
    <col min="14595" max="14595" width="4.140625" style="3" customWidth="1"/>
    <col min="14596" max="14597" width="8.85546875" style="3" bestFit="1" customWidth="1"/>
    <col min="14598" max="14598" width="4.85546875" style="3" customWidth="1"/>
    <col min="14599" max="14599" width="5" style="3" customWidth="1"/>
    <col min="14600" max="14605" width="4.28515625" style="3" customWidth="1"/>
    <col min="14606" max="14606" width="8.85546875" style="3" bestFit="1" customWidth="1"/>
    <col min="14607" max="14614" width="4.28515625" style="3" customWidth="1"/>
    <col min="14615" max="14616" width="6.5703125" style="3" bestFit="1" customWidth="1"/>
    <col min="14617" max="14617" width="4.5703125" style="3" bestFit="1" customWidth="1"/>
    <col min="14618" max="14618" width="6.5703125" style="3" bestFit="1" customWidth="1"/>
    <col min="14619" max="14619" width="11.7109375" style="3" bestFit="1" customWidth="1"/>
    <col min="14620" max="14620" width="4.5703125" style="3" bestFit="1" customWidth="1"/>
    <col min="14621" max="14848" width="11" style="3"/>
    <col min="14849" max="14849" width="20.42578125" style="3" customWidth="1"/>
    <col min="14850" max="14850" width="9.28515625" style="3" customWidth="1"/>
    <col min="14851" max="14851" width="4.140625" style="3" customWidth="1"/>
    <col min="14852" max="14853" width="8.85546875" style="3" bestFit="1" customWidth="1"/>
    <col min="14854" max="14854" width="4.85546875" style="3" customWidth="1"/>
    <col min="14855" max="14855" width="5" style="3" customWidth="1"/>
    <col min="14856" max="14861" width="4.28515625" style="3" customWidth="1"/>
    <col min="14862" max="14862" width="8.85546875" style="3" bestFit="1" customWidth="1"/>
    <col min="14863" max="14870" width="4.28515625" style="3" customWidth="1"/>
    <col min="14871" max="14872" width="6.5703125" style="3" bestFit="1" customWidth="1"/>
    <col min="14873" max="14873" width="4.5703125" style="3" bestFit="1" customWidth="1"/>
    <col min="14874" max="14874" width="6.5703125" style="3" bestFit="1" customWidth="1"/>
    <col min="14875" max="14875" width="11.7109375" style="3" bestFit="1" customWidth="1"/>
    <col min="14876" max="14876" width="4.5703125" style="3" bestFit="1" customWidth="1"/>
    <col min="14877" max="15104" width="11" style="3"/>
    <col min="15105" max="15105" width="20.42578125" style="3" customWidth="1"/>
    <col min="15106" max="15106" width="9.28515625" style="3" customWidth="1"/>
    <col min="15107" max="15107" width="4.140625" style="3" customWidth="1"/>
    <col min="15108" max="15109" width="8.85546875" style="3" bestFit="1" customWidth="1"/>
    <col min="15110" max="15110" width="4.85546875" style="3" customWidth="1"/>
    <col min="15111" max="15111" width="5" style="3" customWidth="1"/>
    <col min="15112" max="15117" width="4.28515625" style="3" customWidth="1"/>
    <col min="15118" max="15118" width="8.85546875" style="3" bestFit="1" customWidth="1"/>
    <col min="15119" max="15126" width="4.28515625" style="3" customWidth="1"/>
    <col min="15127" max="15128" width="6.5703125" style="3" bestFit="1" customWidth="1"/>
    <col min="15129" max="15129" width="4.5703125" style="3" bestFit="1" customWidth="1"/>
    <col min="15130" max="15130" width="6.5703125" style="3" bestFit="1" customWidth="1"/>
    <col min="15131" max="15131" width="11.7109375" style="3" bestFit="1" customWidth="1"/>
    <col min="15132" max="15132" width="4.5703125" style="3" bestFit="1" customWidth="1"/>
    <col min="15133" max="15360" width="11" style="3"/>
    <col min="15361" max="15361" width="20.42578125" style="3" customWidth="1"/>
    <col min="15362" max="15362" width="9.28515625" style="3" customWidth="1"/>
    <col min="15363" max="15363" width="4.140625" style="3" customWidth="1"/>
    <col min="15364" max="15365" width="8.85546875" style="3" bestFit="1" customWidth="1"/>
    <col min="15366" max="15366" width="4.85546875" style="3" customWidth="1"/>
    <col min="15367" max="15367" width="5" style="3" customWidth="1"/>
    <col min="15368" max="15373" width="4.28515625" style="3" customWidth="1"/>
    <col min="15374" max="15374" width="8.85546875" style="3" bestFit="1" customWidth="1"/>
    <col min="15375" max="15382" width="4.28515625" style="3" customWidth="1"/>
    <col min="15383" max="15384" width="6.5703125" style="3" bestFit="1" customWidth="1"/>
    <col min="15385" max="15385" width="4.5703125" style="3" bestFit="1" customWidth="1"/>
    <col min="15386" max="15386" width="6.5703125" style="3" bestFit="1" customWidth="1"/>
    <col min="15387" max="15387" width="11.7109375" style="3" bestFit="1" customWidth="1"/>
    <col min="15388" max="15388" width="4.5703125" style="3" bestFit="1" customWidth="1"/>
    <col min="15389" max="15616" width="11" style="3"/>
    <col min="15617" max="15617" width="20.42578125" style="3" customWidth="1"/>
    <col min="15618" max="15618" width="9.28515625" style="3" customWidth="1"/>
    <col min="15619" max="15619" width="4.140625" style="3" customWidth="1"/>
    <col min="15620" max="15621" width="8.85546875" style="3" bestFit="1" customWidth="1"/>
    <col min="15622" max="15622" width="4.85546875" style="3" customWidth="1"/>
    <col min="15623" max="15623" width="5" style="3" customWidth="1"/>
    <col min="15624" max="15629" width="4.28515625" style="3" customWidth="1"/>
    <col min="15630" max="15630" width="8.85546875" style="3" bestFit="1" customWidth="1"/>
    <col min="15631" max="15638" width="4.28515625" style="3" customWidth="1"/>
    <col min="15639" max="15640" width="6.5703125" style="3" bestFit="1" customWidth="1"/>
    <col min="15641" max="15641" width="4.5703125" style="3" bestFit="1" customWidth="1"/>
    <col min="15642" max="15642" width="6.5703125" style="3" bestFit="1" customWidth="1"/>
    <col min="15643" max="15643" width="11.7109375" style="3" bestFit="1" customWidth="1"/>
    <col min="15644" max="15644" width="4.5703125" style="3" bestFit="1" customWidth="1"/>
    <col min="15645" max="15872" width="11" style="3"/>
    <col min="15873" max="15873" width="20.42578125" style="3" customWidth="1"/>
    <col min="15874" max="15874" width="9.28515625" style="3" customWidth="1"/>
    <col min="15875" max="15875" width="4.140625" style="3" customWidth="1"/>
    <col min="15876" max="15877" width="8.85546875" style="3" bestFit="1" customWidth="1"/>
    <col min="15878" max="15878" width="4.85546875" style="3" customWidth="1"/>
    <col min="15879" max="15879" width="5" style="3" customWidth="1"/>
    <col min="15880" max="15885" width="4.28515625" style="3" customWidth="1"/>
    <col min="15886" max="15886" width="8.85546875" style="3" bestFit="1" customWidth="1"/>
    <col min="15887" max="15894" width="4.28515625" style="3" customWidth="1"/>
    <col min="15895" max="15896" width="6.5703125" style="3" bestFit="1" customWidth="1"/>
    <col min="15897" max="15897" width="4.5703125" style="3" bestFit="1" customWidth="1"/>
    <col min="15898" max="15898" width="6.5703125" style="3" bestFit="1" customWidth="1"/>
    <col min="15899" max="15899" width="11.7109375" style="3" bestFit="1" customWidth="1"/>
    <col min="15900" max="15900" width="4.5703125" style="3" bestFit="1" customWidth="1"/>
    <col min="15901" max="16128" width="11" style="3"/>
    <col min="16129" max="16129" width="20.42578125" style="3" customWidth="1"/>
    <col min="16130" max="16130" width="9.28515625" style="3" customWidth="1"/>
    <col min="16131" max="16131" width="4.140625" style="3" customWidth="1"/>
    <col min="16132" max="16133" width="8.85546875" style="3" bestFit="1" customWidth="1"/>
    <col min="16134" max="16134" width="4.85546875" style="3" customWidth="1"/>
    <col min="16135" max="16135" width="5" style="3" customWidth="1"/>
    <col min="16136" max="16141" width="4.28515625" style="3" customWidth="1"/>
    <col min="16142" max="16142" width="8.85546875" style="3" bestFit="1" customWidth="1"/>
    <col min="16143" max="16150" width="4.28515625" style="3" customWidth="1"/>
    <col min="16151" max="16152" width="6.5703125" style="3" bestFit="1" customWidth="1"/>
    <col min="16153" max="16153" width="4.5703125" style="3" bestFit="1" customWidth="1"/>
    <col min="16154" max="16154" width="6.5703125" style="3" bestFit="1" customWidth="1"/>
    <col min="16155" max="16155" width="11.7109375" style="3" bestFit="1" customWidth="1"/>
    <col min="16156" max="16156" width="4.5703125" style="3" bestFit="1" customWidth="1"/>
    <col min="16157" max="16384" width="11" style="3"/>
  </cols>
  <sheetData>
    <row r="2" spans="1:31" ht="15.75" x14ac:dyDescent="0.25">
      <c r="A2" s="1" t="s">
        <v>181</v>
      </c>
    </row>
    <row r="3" spans="1:31" ht="15.75" x14ac:dyDescent="0.25">
      <c r="A3" s="1"/>
      <c r="W3" s="4"/>
      <c r="X3" s="4"/>
      <c r="Y3" s="4"/>
      <c r="Z3" s="4"/>
      <c r="AA3" s="4"/>
      <c r="AB3" s="4"/>
      <c r="AC3" s="5"/>
      <c r="AD3" s="5"/>
      <c r="AE3" s="5"/>
    </row>
    <row r="4" spans="1:31" x14ac:dyDescent="0.2">
      <c r="A4" s="6" t="s">
        <v>0</v>
      </c>
      <c r="B4" s="7">
        <v>0.15</v>
      </c>
      <c r="C4" s="6" t="s">
        <v>1</v>
      </c>
      <c r="D4" s="8"/>
      <c r="E4" s="8"/>
      <c r="F4" s="9"/>
      <c r="W4" s="4"/>
      <c r="X4" s="4"/>
      <c r="Y4" s="4"/>
      <c r="Z4" s="4"/>
      <c r="AA4" s="4"/>
      <c r="AB4" s="4"/>
      <c r="AC4" s="5"/>
      <c r="AD4" s="5"/>
      <c r="AE4" s="5"/>
    </row>
    <row r="5" spans="1:31" x14ac:dyDescent="0.2">
      <c r="A5" s="6" t="s">
        <v>2</v>
      </c>
      <c r="B5" s="10">
        <v>65</v>
      </c>
      <c r="C5" s="6" t="s">
        <v>3</v>
      </c>
      <c r="D5" s="11">
        <f>1/(TAN((B5)*PI()/180))</f>
        <v>0.46630765815499858</v>
      </c>
      <c r="E5" s="8"/>
      <c r="F5" s="9"/>
      <c r="W5" s="4"/>
      <c r="X5" s="4"/>
      <c r="Y5" s="4"/>
      <c r="Z5" s="4"/>
      <c r="AA5" s="4"/>
      <c r="AB5" s="4"/>
      <c r="AC5" s="5"/>
      <c r="AD5" s="5"/>
      <c r="AE5" s="5"/>
    </row>
    <row r="6" spans="1:31" x14ac:dyDescent="0.2">
      <c r="A6" s="6" t="s">
        <v>4</v>
      </c>
      <c r="B6" s="10">
        <v>0.2</v>
      </c>
      <c r="C6" s="6" t="s">
        <v>1</v>
      </c>
      <c r="D6" s="8"/>
      <c r="E6" s="8"/>
      <c r="F6" s="9"/>
      <c r="W6" s="4"/>
      <c r="X6" s="4"/>
      <c r="Y6" s="4"/>
      <c r="Z6" s="4"/>
      <c r="AA6" s="4"/>
      <c r="AB6" s="4"/>
      <c r="AC6" s="5"/>
      <c r="AD6" s="5"/>
      <c r="AE6" s="5"/>
    </row>
    <row r="7" spans="1:31" x14ac:dyDescent="0.2">
      <c r="A7" s="6" t="s">
        <v>5</v>
      </c>
      <c r="B7" s="10">
        <v>0.1</v>
      </c>
      <c r="C7" s="6" t="s">
        <v>1</v>
      </c>
      <c r="D7" s="8"/>
      <c r="E7" s="8"/>
      <c r="F7" s="9"/>
      <c r="W7" s="4"/>
      <c r="X7" s="4"/>
      <c r="Y7" s="4"/>
      <c r="Z7" s="4"/>
      <c r="AA7" s="4"/>
      <c r="AB7" s="4"/>
      <c r="AC7" s="5"/>
      <c r="AD7" s="5"/>
      <c r="AE7" s="5"/>
    </row>
    <row r="8" spans="1:31" x14ac:dyDescent="0.2">
      <c r="A8" s="6" t="s">
        <v>6</v>
      </c>
      <c r="B8" s="10">
        <v>0.4</v>
      </c>
      <c r="C8" s="6" t="s">
        <v>1</v>
      </c>
      <c r="D8" s="8"/>
      <c r="E8" s="8"/>
      <c r="F8" s="9"/>
      <c r="W8" s="4"/>
      <c r="X8" s="4"/>
      <c r="Y8" s="4"/>
      <c r="Z8" s="4"/>
      <c r="AA8" s="4"/>
      <c r="AB8" s="4"/>
      <c r="AC8" s="5"/>
      <c r="AD8" s="5"/>
      <c r="AE8" s="5"/>
    </row>
    <row r="9" spans="1:31" x14ac:dyDescent="0.2">
      <c r="A9" s="6" t="s">
        <v>7</v>
      </c>
      <c r="B9" s="10">
        <v>0.6</v>
      </c>
      <c r="C9" s="6" t="s">
        <v>1</v>
      </c>
      <c r="D9" s="8"/>
      <c r="E9" s="8"/>
      <c r="F9" s="9"/>
      <c r="H9" s="2"/>
      <c r="I9" s="2"/>
      <c r="J9" s="2"/>
      <c r="K9" s="2"/>
      <c r="L9" s="2"/>
      <c r="M9" s="2"/>
      <c r="N9" s="2"/>
      <c r="O9" s="12"/>
      <c r="P9" s="2"/>
      <c r="Q9" s="2"/>
      <c r="R9" s="2"/>
      <c r="S9" s="2"/>
      <c r="T9" s="2"/>
      <c r="U9" s="2"/>
      <c r="V9" s="2"/>
      <c r="W9" s="4"/>
      <c r="X9" s="4"/>
      <c r="Y9" s="4"/>
      <c r="Z9" s="4"/>
      <c r="AA9" s="4"/>
      <c r="AB9" s="4"/>
      <c r="AC9" s="5"/>
      <c r="AD9" s="5"/>
      <c r="AE9" s="5"/>
    </row>
    <row r="10" spans="1:31" x14ac:dyDescent="0.2">
      <c r="A10" s="6" t="s">
        <v>8</v>
      </c>
      <c r="B10" s="7">
        <v>1.35</v>
      </c>
      <c r="C10" s="6" t="s">
        <v>1</v>
      </c>
      <c r="D10" s="8"/>
      <c r="E10" s="8"/>
      <c r="F10" s="9"/>
      <c r="H10" s="2"/>
      <c r="I10" s="2"/>
      <c r="J10" s="2"/>
      <c r="K10" s="2"/>
      <c r="L10" s="2"/>
      <c r="M10" s="2"/>
      <c r="N10" s="12">
        <f>(D5*U17*2)+N25</f>
        <v>1.8590306770184961</v>
      </c>
      <c r="O10" s="2"/>
      <c r="P10" s="2"/>
      <c r="Q10" s="2"/>
      <c r="R10" s="2"/>
      <c r="S10" s="2"/>
      <c r="T10" s="2"/>
      <c r="U10" s="2"/>
      <c r="V10" s="2"/>
      <c r="W10" s="4"/>
      <c r="X10" s="13"/>
      <c r="Y10" s="4"/>
      <c r="Z10" s="4"/>
      <c r="AB10" s="13"/>
      <c r="AC10" s="5"/>
      <c r="AD10" s="5"/>
      <c r="AE10" s="5"/>
    </row>
    <row r="11" spans="1:31" x14ac:dyDescent="0.2">
      <c r="A11" s="6" t="s">
        <v>9</v>
      </c>
      <c r="B11" s="10">
        <v>90</v>
      </c>
      <c r="C11" s="6" t="s">
        <v>10</v>
      </c>
      <c r="D11" s="8"/>
      <c r="E11" s="8"/>
      <c r="F11" s="9"/>
      <c r="H11" s="2"/>
      <c r="I11" s="2"/>
      <c r="J11" s="2"/>
      <c r="K11" s="2"/>
      <c r="L11" s="2"/>
      <c r="M11" s="2"/>
      <c r="N11" s="2"/>
      <c r="O11" s="2"/>
      <c r="P11" s="2"/>
      <c r="Q11" s="2"/>
      <c r="R11" s="2"/>
      <c r="S11" s="2"/>
      <c r="T11" s="2"/>
      <c r="U11" s="2"/>
      <c r="V11" s="2"/>
      <c r="W11" s="4"/>
      <c r="X11" s="4"/>
      <c r="Y11" s="4"/>
      <c r="Z11" s="4"/>
      <c r="AA11" s="4"/>
      <c r="AB11" s="4"/>
      <c r="AC11" s="5"/>
      <c r="AD11" s="5"/>
      <c r="AE11" s="5"/>
    </row>
    <row r="12" spans="1:31" x14ac:dyDescent="0.2">
      <c r="A12" s="6" t="s">
        <v>11</v>
      </c>
      <c r="B12" s="14">
        <v>10</v>
      </c>
      <c r="C12" s="6" t="s">
        <v>10</v>
      </c>
      <c r="D12" s="8"/>
      <c r="E12" s="8"/>
      <c r="F12" s="9"/>
      <c r="H12" s="2"/>
      <c r="I12" s="2"/>
      <c r="J12" s="2"/>
      <c r="K12" s="2"/>
      <c r="L12" s="2"/>
      <c r="M12" s="2"/>
      <c r="N12" s="2"/>
      <c r="O12" s="2"/>
      <c r="P12" s="12"/>
      <c r="Q12" s="2"/>
      <c r="R12" s="2"/>
      <c r="S12" s="2"/>
      <c r="T12" s="2"/>
      <c r="U12" s="2"/>
      <c r="V12" s="2"/>
      <c r="W12" s="15"/>
      <c r="X12" s="15"/>
      <c r="Y12" s="15"/>
      <c r="Z12" s="15"/>
      <c r="AA12" s="15"/>
      <c r="AB12" s="15"/>
      <c r="AC12" s="5"/>
      <c r="AD12" s="5"/>
      <c r="AE12" s="5"/>
    </row>
    <row r="13" spans="1:31" x14ac:dyDescent="0.2">
      <c r="A13" s="6" t="s">
        <v>12</v>
      </c>
      <c r="B13" s="10">
        <v>90</v>
      </c>
      <c r="C13" s="6" t="s">
        <v>10</v>
      </c>
      <c r="D13" s="8"/>
      <c r="E13" s="8"/>
      <c r="F13" s="9"/>
      <c r="H13" s="2"/>
      <c r="I13" s="2"/>
      <c r="J13" s="2"/>
      <c r="K13" s="2"/>
      <c r="L13" s="2"/>
      <c r="M13" s="2"/>
      <c r="N13" s="2"/>
      <c r="O13" s="2"/>
      <c r="P13" s="2"/>
      <c r="Q13" s="2"/>
      <c r="R13" s="2"/>
      <c r="S13" s="16">
        <f>B8</f>
        <v>0.4</v>
      </c>
      <c r="T13" s="2"/>
      <c r="U13" s="2"/>
      <c r="V13" s="2"/>
      <c r="W13" s="15"/>
      <c r="X13" s="15"/>
      <c r="Y13" s="15"/>
      <c r="Z13" s="15"/>
      <c r="AA13" s="15"/>
      <c r="AB13" s="15"/>
      <c r="AC13" s="5"/>
      <c r="AD13" s="5"/>
      <c r="AE13" s="5"/>
    </row>
    <row r="14" spans="1:31" x14ac:dyDescent="0.2">
      <c r="A14" s="6" t="s">
        <v>13</v>
      </c>
      <c r="B14" s="14">
        <f>100-B13</f>
        <v>10</v>
      </c>
      <c r="C14" s="6" t="s">
        <v>10</v>
      </c>
      <c r="D14" s="8"/>
      <c r="E14" s="8"/>
      <c r="F14" s="9"/>
      <c r="H14" s="2"/>
      <c r="I14" s="2"/>
      <c r="J14" s="2"/>
      <c r="K14" s="2"/>
      <c r="L14" s="2"/>
      <c r="M14" s="2"/>
      <c r="N14" s="12">
        <f>(D5*S17*2)+N19</f>
        <v>1.4859845504944975</v>
      </c>
      <c r="O14" s="2"/>
      <c r="P14" s="12"/>
      <c r="Q14" s="2"/>
      <c r="R14" s="2"/>
      <c r="S14" s="16"/>
      <c r="T14" s="2"/>
      <c r="U14" s="2"/>
      <c r="V14" s="2"/>
      <c r="W14" s="15"/>
      <c r="X14" s="15"/>
      <c r="Y14" s="15"/>
      <c r="Z14" s="15"/>
      <c r="AA14" s="15"/>
      <c r="AB14" s="15"/>
      <c r="AC14" s="5"/>
      <c r="AD14" s="5"/>
      <c r="AE14" s="5"/>
    </row>
    <row r="15" spans="1:31" x14ac:dyDescent="0.2">
      <c r="A15" s="9"/>
      <c r="B15" s="8"/>
      <c r="C15" s="9"/>
      <c r="D15" s="8"/>
      <c r="E15" s="8"/>
      <c r="F15" s="9"/>
      <c r="H15" s="2"/>
      <c r="I15" s="2"/>
      <c r="J15" s="2"/>
      <c r="K15" s="2"/>
      <c r="L15" s="2"/>
      <c r="M15" s="2"/>
      <c r="N15" s="2"/>
      <c r="O15" s="2"/>
      <c r="P15" s="12"/>
      <c r="Q15" s="2"/>
      <c r="R15" s="2"/>
      <c r="S15" s="16"/>
      <c r="T15" s="2"/>
      <c r="U15" s="2"/>
      <c r="V15" s="2"/>
      <c r="W15" s="15"/>
      <c r="X15" s="15"/>
      <c r="Y15" s="15"/>
      <c r="Z15" s="15"/>
      <c r="AA15" s="15"/>
      <c r="AB15" s="15"/>
      <c r="AC15" s="5"/>
      <c r="AD15" s="5"/>
      <c r="AE15" s="5"/>
    </row>
    <row r="16" spans="1:31" x14ac:dyDescent="0.2">
      <c r="A16" s="6" t="s">
        <v>14</v>
      </c>
      <c r="B16" s="14">
        <f>(N10+N25)/2*U17</f>
        <v>1.659845706987485</v>
      </c>
      <c r="C16" s="6" t="s">
        <v>15</v>
      </c>
      <c r="D16" s="7">
        <v>0</v>
      </c>
      <c r="E16" s="14">
        <f t="shared" ref="E16:E26" si="0">D16*B16</f>
        <v>0</v>
      </c>
      <c r="F16" s="6" t="s">
        <v>16</v>
      </c>
      <c r="G16" s="17"/>
      <c r="H16" s="2"/>
      <c r="I16" s="2"/>
      <c r="J16" s="2"/>
      <c r="K16" s="2"/>
      <c r="L16" s="2"/>
      <c r="M16" s="2"/>
      <c r="N16" s="2"/>
      <c r="O16" s="2"/>
      <c r="P16" s="12"/>
      <c r="Q16" s="2"/>
      <c r="R16" s="2"/>
      <c r="S16" s="16"/>
      <c r="T16" s="2"/>
      <c r="U16" s="2"/>
      <c r="V16" s="2"/>
      <c r="W16" s="15"/>
      <c r="X16" s="15"/>
      <c r="Y16" s="15"/>
      <c r="Z16" s="15"/>
      <c r="AA16" s="15"/>
      <c r="AB16" s="15"/>
      <c r="AC16" s="5"/>
      <c r="AD16" s="5"/>
      <c r="AE16" s="5"/>
    </row>
    <row r="17" spans="1:31" x14ac:dyDescent="0.2">
      <c r="A17" s="6" t="s">
        <v>17</v>
      </c>
      <c r="B17" s="14">
        <f>B16*B13/100</f>
        <v>1.4938611362887366</v>
      </c>
      <c r="C17" s="6" t="s">
        <v>15</v>
      </c>
      <c r="D17" s="14">
        <f t="shared" ref="D17:D28" si="1">D16</f>
        <v>0</v>
      </c>
      <c r="E17" s="14">
        <f t="shared" si="0"/>
        <v>0</v>
      </c>
      <c r="F17" s="6" t="s">
        <v>16</v>
      </c>
      <c r="G17" s="17" t="s">
        <v>20</v>
      </c>
      <c r="H17" s="2"/>
      <c r="I17" s="2"/>
      <c r="J17" s="2"/>
      <c r="K17" s="2"/>
      <c r="L17" s="2"/>
      <c r="M17" s="2"/>
      <c r="N17" s="2"/>
      <c r="O17" s="2"/>
      <c r="P17" s="2"/>
      <c r="Q17" s="2"/>
      <c r="R17" s="2"/>
      <c r="S17" s="16">
        <f>U17-S13-S21-S23</f>
        <v>0.50000000000000011</v>
      </c>
      <c r="T17" s="2"/>
      <c r="U17" s="12">
        <f>B10</f>
        <v>1.35</v>
      </c>
      <c r="V17" s="2"/>
      <c r="W17" s="15"/>
      <c r="X17" s="15"/>
      <c r="Y17" s="15"/>
      <c r="Z17" s="15"/>
      <c r="AA17" s="15"/>
      <c r="AB17" s="15"/>
      <c r="AC17" s="5"/>
      <c r="AD17" s="5"/>
      <c r="AE17" s="5"/>
    </row>
    <row r="18" spans="1:31" x14ac:dyDescent="0.2">
      <c r="A18" s="6" t="s">
        <v>18</v>
      </c>
      <c r="B18" s="14">
        <f>B16*B14/100</f>
        <v>0.1659845706987485</v>
      </c>
      <c r="C18" s="6" t="s">
        <v>15</v>
      </c>
      <c r="D18" s="14">
        <f t="shared" si="1"/>
        <v>0</v>
      </c>
      <c r="E18" s="14">
        <f>D18*B18</f>
        <v>0</v>
      </c>
      <c r="F18" s="6" t="s">
        <v>16</v>
      </c>
      <c r="G18" s="17" t="s">
        <v>21</v>
      </c>
      <c r="H18" s="2"/>
      <c r="I18" s="2"/>
      <c r="J18" s="2"/>
      <c r="L18" s="2"/>
      <c r="M18" s="2"/>
      <c r="N18" s="2"/>
      <c r="O18" s="2"/>
      <c r="P18" s="12"/>
      <c r="Q18" s="2"/>
      <c r="R18" s="2"/>
      <c r="S18" s="16"/>
      <c r="T18" s="2"/>
      <c r="U18" s="2"/>
      <c r="V18" s="2"/>
      <c r="W18" s="15"/>
      <c r="X18" s="15"/>
      <c r="Y18" s="15"/>
      <c r="Z18" s="15"/>
      <c r="AA18" s="15"/>
      <c r="AB18" s="15"/>
      <c r="AC18" s="5"/>
      <c r="AD18" s="5"/>
      <c r="AE18" s="5"/>
    </row>
    <row r="19" spans="1:31" x14ac:dyDescent="0.2">
      <c r="A19" s="6" t="s">
        <v>19</v>
      </c>
      <c r="B19" s="14">
        <f>N25</f>
        <v>0.6</v>
      </c>
      <c r="C19" s="6" t="s">
        <v>1</v>
      </c>
      <c r="D19" s="14">
        <f t="shared" si="1"/>
        <v>0</v>
      </c>
      <c r="E19" s="14">
        <f t="shared" si="0"/>
        <v>0</v>
      </c>
      <c r="F19" s="6" t="s">
        <v>15</v>
      </c>
      <c r="G19" s="17" t="s">
        <v>26</v>
      </c>
      <c r="H19" s="2"/>
      <c r="I19" s="2"/>
      <c r="J19" s="2"/>
      <c r="K19" s="2"/>
      <c r="L19" s="2"/>
      <c r="M19" s="2"/>
      <c r="N19" s="12">
        <f>(D5*S21*2)+N23</f>
        <v>1.0196768923394988</v>
      </c>
      <c r="O19" s="2"/>
      <c r="P19" s="12"/>
      <c r="Q19" s="2"/>
      <c r="R19" s="2"/>
      <c r="S19" s="16"/>
      <c r="T19" s="2"/>
      <c r="U19" s="2"/>
      <c r="V19" s="2"/>
      <c r="W19" s="15"/>
      <c r="X19" s="15"/>
      <c r="Y19" s="15"/>
      <c r="Z19" s="15"/>
      <c r="AA19" s="15"/>
      <c r="AB19" s="15"/>
      <c r="AC19" s="5"/>
      <c r="AD19" s="5"/>
      <c r="AE19" s="5"/>
    </row>
    <row r="20" spans="1:31" x14ac:dyDescent="0.2">
      <c r="A20" s="6" t="s">
        <v>5</v>
      </c>
      <c r="B20" s="14">
        <f>(N25+N23)/2*S23</f>
        <v>6.4663076581549989E-2</v>
      </c>
      <c r="C20" s="6" t="s">
        <v>15</v>
      </c>
      <c r="D20" s="14">
        <f t="shared" si="1"/>
        <v>0</v>
      </c>
      <c r="E20" s="14">
        <f t="shared" si="0"/>
        <v>0</v>
      </c>
      <c r="F20" s="6" t="s">
        <v>16</v>
      </c>
      <c r="G20" s="17" t="s">
        <v>27</v>
      </c>
      <c r="H20" s="2"/>
      <c r="I20" s="2"/>
      <c r="J20" s="2"/>
      <c r="K20" s="2"/>
      <c r="L20" s="2"/>
      <c r="M20" s="2"/>
      <c r="N20" s="2"/>
      <c r="O20" s="2"/>
      <c r="P20" s="12"/>
      <c r="Q20" s="2"/>
      <c r="R20" s="2"/>
      <c r="S20" s="16"/>
      <c r="T20" s="2"/>
      <c r="U20" s="2"/>
      <c r="V20" s="2"/>
      <c r="W20" s="15"/>
      <c r="X20" s="15"/>
      <c r="Y20" s="15"/>
      <c r="Z20" s="15"/>
      <c r="AA20" s="15"/>
      <c r="AB20" s="15"/>
      <c r="AC20" s="5"/>
      <c r="AD20" s="5"/>
      <c r="AE20" s="5"/>
    </row>
    <row r="21" spans="1:31" x14ac:dyDescent="0.2">
      <c r="A21" s="6" t="s">
        <v>22</v>
      </c>
      <c r="B21" s="14">
        <f>((N23+N19)/2*S21)-B28</f>
        <v>0.28209276551839463</v>
      </c>
      <c r="C21" s="6" t="s">
        <v>15</v>
      </c>
      <c r="D21" s="14">
        <f t="shared" si="1"/>
        <v>0</v>
      </c>
      <c r="E21" s="14">
        <f t="shared" si="0"/>
        <v>0</v>
      </c>
      <c r="F21" s="6" t="s">
        <v>16</v>
      </c>
      <c r="G21" s="17" t="s">
        <v>29</v>
      </c>
      <c r="H21" s="2"/>
      <c r="I21" s="2"/>
      <c r="J21" s="2"/>
      <c r="K21" s="2"/>
      <c r="L21" s="2"/>
      <c r="M21" s="2"/>
      <c r="N21" s="2"/>
      <c r="O21" s="2"/>
      <c r="P21" s="2"/>
      <c r="Q21" s="2"/>
      <c r="R21" s="2"/>
      <c r="S21" s="16">
        <f>B4+B6</f>
        <v>0.35</v>
      </c>
      <c r="T21" s="2"/>
      <c r="U21" s="2"/>
      <c r="V21" s="2"/>
      <c r="W21" s="15"/>
      <c r="X21" s="15"/>
      <c r="Y21" s="15"/>
      <c r="Z21" s="15"/>
      <c r="AA21" s="15"/>
      <c r="AB21" s="15"/>
      <c r="AC21" s="5"/>
      <c r="AD21" s="5"/>
      <c r="AE21" s="5"/>
    </row>
    <row r="22" spans="1:31" x14ac:dyDescent="0.2">
      <c r="A22" s="6" t="s">
        <v>24</v>
      </c>
      <c r="B22" s="14">
        <f>(N14+N19)/2*S17*B12/100</f>
        <v>6.2641536070849921E-2</v>
      </c>
      <c r="C22" s="6" t="s">
        <v>15</v>
      </c>
      <c r="D22" s="14">
        <f t="shared" si="1"/>
        <v>0</v>
      </c>
      <c r="E22" s="14">
        <f t="shared" si="0"/>
        <v>0</v>
      </c>
      <c r="F22" s="6" t="s">
        <v>16</v>
      </c>
      <c r="G22" s="17"/>
      <c r="H22" s="2"/>
      <c r="I22" s="2"/>
      <c r="J22" s="2"/>
      <c r="K22" s="18">
        <f>B5</f>
        <v>65</v>
      </c>
      <c r="L22" s="2"/>
      <c r="M22" s="2"/>
      <c r="N22" s="2"/>
      <c r="O22" s="2"/>
      <c r="P22" s="12"/>
      <c r="Q22" s="2"/>
      <c r="R22" s="2"/>
      <c r="S22" s="16"/>
      <c r="T22" s="2"/>
      <c r="U22" s="2"/>
      <c r="V22" s="2"/>
      <c r="W22" s="15"/>
      <c r="X22" s="15"/>
      <c r="Y22" s="15"/>
      <c r="Z22" s="15"/>
      <c r="AA22" s="15"/>
      <c r="AB22" s="15"/>
      <c r="AC22" s="5"/>
      <c r="AD22" s="5"/>
      <c r="AE22" s="5"/>
    </row>
    <row r="23" spans="1:31" x14ac:dyDescent="0.2">
      <c r="A23" s="6" t="s">
        <v>25</v>
      </c>
      <c r="B23" s="14">
        <f>(N14+N19)/2*S17*B11/100</f>
        <v>0.56377382463764925</v>
      </c>
      <c r="C23" s="6" t="s">
        <v>15</v>
      </c>
      <c r="D23" s="14">
        <f t="shared" si="1"/>
        <v>0</v>
      </c>
      <c r="E23" s="14">
        <f t="shared" si="0"/>
        <v>0</v>
      </c>
      <c r="F23" s="6" t="s">
        <v>16</v>
      </c>
      <c r="G23" s="17" t="s">
        <v>183</v>
      </c>
      <c r="H23" s="2"/>
      <c r="I23" s="2"/>
      <c r="J23" s="2"/>
      <c r="K23" s="11"/>
      <c r="L23" s="2"/>
      <c r="M23" s="2"/>
      <c r="N23" s="12">
        <f>(D5*S23*2)+N25</f>
        <v>0.69326153163099968</v>
      </c>
      <c r="O23" s="2"/>
      <c r="P23" s="2"/>
      <c r="Q23" s="2"/>
      <c r="R23" s="2"/>
      <c r="S23" s="16">
        <f>B7</f>
        <v>0.1</v>
      </c>
      <c r="T23" s="2"/>
      <c r="U23" s="2"/>
      <c r="V23" s="2"/>
    </row>
    <row r="24" spans="1:31" x14ac:dyDescent="0.2">
      <c r="A24" s="6" t="s">
        <v>6</v>
      </c>
      <c r="B24" s="14">
        <f>(N10+N14)/2*S13</f>
        <v>0.6690030455025987</v>
      </c>
      <c r="C24" s="6" t="s">
        <v>15</v>
      </c>
      <c r="D24" s="14">
        <f t="shared" si="1"/>
        <v>0</v>
      </c>
      <c r="E24" s="14">
        <f t="shared" si="0"/>
        <v>0</v>
      </c>
      <c r="F24" s="6" t="s">
        <v>16</v>
      </c>
      <c r="G24" s="17" t="s">
        <v>187</v>
      </c>
      <c r="H24" s="2"/>
      <c r="I24" s="2"/>
      <c r="J24" s="2"/>
      <c r="K24" s="11"/>
      <c r="L24" s="2"/>
      <c r="M24" s="2"/>
      <c r="N24" s="2"/>
      <c r="O24" s="2"/>
      <c r="P24" s="2"/>
      <c r="Q24" s="2"/>
      <c r="R24" s="2"/>
      <c r="S24" s="2"/>
      <c r="T24" s="2"/>
      <c r="U24" s="2"/>
      <c r="V24" s="2"/>
    </row>
    <row r="25" spans="1:31" x14ac:dyDescent="0.2">
      <c r="A25" s="6" t="s">
        <v>28</v>
      </c>
      <c r="B25" s="14">
        <f>B22</f>
        <v>6.2641536070849921E-2</v>
      </c>
      <c r="C25" s="6" t="s">
        <v>15</v>
      </c>
      <c r="D25" s="14">
        <f t="shared" si="1"/>
        <v>0</v>
      </c>
      <c r="E25" s="14">
        <f t="shared" si="0"/>
        <v>0</v>
      </c>
      <c r="F25" s="6" t="s">
        <v>16</v>
      </c>
      <c r="G25" s="17" t="s">
        <v>182</v>
      </c>
      <c r="H25" s="2"/>
      <c r="I25" s="2"/>
      <c r="J25" s="2"/>
      <c r="K25" s="2"/>
      <c r="L25" s="2"/>
      <c r="M25" s="2"/>
      <c r="N25" s="12">
        <f>B9</f>
        <v>0.6</v>
      </c>
      <c r="O25" s="2"/>
      <c r="P25" s="2"/>
      <c r="Q25" s="2"/>
      <c r="R25" s="2"/>
      <c r="S25" s="2"/>
      <c r="T25" s="2"/>
      <c r="U25" s="2"/>
      <c r="V25" s="2"/>
    </row>
    <row r="26" spans="1:31" x14ac:dyDescent="0.2">
      <c r="A26" s="6" t="s">
        <v>30</v>
      </c>
      <c r="B26" s="14">
        <f>(B21+B20+B23+B24)*1.25</f>
        <v>1.9744158903002407</v>
      </c>
      <c r="C26" s="6" t="s">
        <v>15</v>
      </c>
      <c r="D26" s="14">
        <f t="shared" si="1"/>
        <v>0</v>
      </c>
      <c r="E26" s="14">
        <f t="shared" si="0"/>
        <v>0</v>
      </c>
      <c r="F26" s="6" t="s">
        <v>16</v>
      </c>
      <c r="G26" s="17" t="s">
        <v>23</v>
      </c>
      <c r="H26" s="2"/>
      <c r="I26" s="2"/>
      <c r="J26" s="2"/>
      <c r="K26" s="2"/>
      <c r="L26" s="2"/>
      <c r="M26" s="2"/>
      <c r="N26" s="2"/>
      <c r="O26" s="2"/>
      <c r="P26" s="2"/>
      <c r="Q26" s="2"/>
      <c r="R26" s="2"/>
      <c r="S26" s="2"/>
      <c r="T26" s="2"/>
      <c r="U26" s="2"/>
      <c r="V26" s="2"/>
    </row>
    <row r="27" spans="1:31" x14ac:dyDescent="0.2">
      <c r="A27" s="6" t="s">
        <v>31</v>
      </c>
      <c r="B27" s="14">
        <f>B26</f>
        <v>1.9744158903002407</v>
      </c>
      <c r="C27" s="6" t="s">
        <v>15</v>
      </c>
      <c r="D27" s="14">
        <f t="shared" si="1"/>
        <v>0</v>
      </c>
      <c r="E27" s="14">
        <f>E26</f>
        <v>0</v>
      </c>
      <c r="F27" s="6" t="s">
        <v>16</v>
      </c>
      <c r="G27" s="17"/>
    </row>
    <row r="28" spans="1:31" x14ac:dyDescent="0.2">
      <c r="A28" s="6" t="s">
        <v>32</v>
      </c>
      <c r="B28" s="14">
        <f>PI()*B4^2/4</f>
        <v>1.7671458676442587E-2</v>
      </c>
      <c r="C28" s="6" t="s">
        <v>15</v>
      </c>
      <c r="D28" s="14">
        <f t="shared" si="1"/>
        <v>0</v>
      </c>
      <c r="E28" s="14">
        <f>D28*B28</f>
        <v>0</v>
      </c>
      <c r="F28" s="6" t="s">
        <v>16</v>
      </c>
      <c r="G28" s="17"/>
    </row>
    <row r="29" spans="1:31" x14ac:dyDescent="0.2">
      <c r="A29" s="9"/>
      <c r="B29" s="8"/>
      <c r="C29" s="9"/>
      <c r="D29" s="8"/>
      <c r="E29" s="8"/>
      <c r="F29" s="9"/>
    </row>
    <row r="36" spans="1:10" x14ac:dyDescent="0.2">
      <c r="A36" s="5"/>
      <c r="B36" s="15"/>
      <c r="C36" s="5"/>
      <c r="D36" s="15"/>
      <c r="E36" s="15"/>
      <c r="F36" s="5"/>
      <c r="G36" s="5"/>
      <c r="H36" s="5"/>
      <c r="I36" s="5"/>
      <c r="J36" s="5"/>
    </row>
    <row r="57" spans="1:10" x14ac:dyDescent="0.2">
      <c r="A57" s="5"/>
      <c r="B57" s="15"/>
      <c r="C57" s="5"/>
      <c r="D57" s="15"/>
      <c r="E57" s="15"/>
      <c r="F57" s="5"/>
      <c r="G57" s="5"/>
      <c r="H57" s="5"/>
      <c r="I57" s="5"/>
      <c r="J57" s="5"/>
    </row>
    <row r="58" spans="1:10" x14ac:dyDescent="0.2">
      <c r="A58" s="19"/>
      <c r="B58" s="20"/>
      <c r="C58" s="19"/>
      <c r="D58" s="20"/>
      <c r="E58" s="20"/>
      <c r="F58" s="19"/>
      <c r="G58" s="19"/>
      <c r="H58" s="19"/>
      <c r="I58" s="19"/>
      <c r="J58" s="19"/>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popis</vt:lpstr>
      <vt:lpstr>IZKOP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JanMakB</dc:creator>
  <cp:lastModifiedBy>Sabina Rupert</cp:lastModifiedBy>
  <cp:lastPrinted>2018-05-23T06:47:44Z</cp:lastPrinted>
  <dcterms:created xsi:type="dcterms:W3CDTF">2017-01-20T08:24:00Z</dcterms:created>
  <dcterms:modified xsi:type="dcterms:W3CDTF">2018-10-04T08:20:19Z</dcterms:modified>
</cp:coreProperties>
</file>