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codeName="Ta_delovni_zvezek"/>
  <mc:AlternateContent xmlns:mc="http://schemas.openxmlformats.org/markup-compatibility/2006">
    <mc:Choice Requires="x15">
      <x15ac:absPath xmlns:x15ac="http://schemas.microsoft.com/office/spreadsheetml/2010/11/ac" url="C:\Sabina\JN Podrecje - VH Sumberk\"/>
    </mc:Choice>
  </mc:AlternateContent>
  <xr:revisionPtr revIDLastSave="0" documentId="13_ncr:1_{291CB32F-86B7-4B05-9183-36BF798600FA}" xr6:coauthVersionLast="37" xr6:coauthVersionMax="37" xr10:uidLastSave="{00000000-0000-0000-0000-000000000000}"/>
  <bookViews>
    <workbookView xWindow="0" yWindow="0" windowWidth="21570" windowHeight="7680" xr2:uid="{00000000-000D-0000-FFFF-FFFF00000000}"/>
  </bookViews>
  <sheets>
    <sheet name="popis" sheetId="1" r:id="rId1"/>
    <sheet name="IZKOP" sheetId="2"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91" i="1" l="1"/>
  <c r="I95" i="1" l="1"/>
  <c r="I162" i="1" l="1"/>
  <c r="I158" i="1"/>
  <c r="I157" i="1"/>
  <c r="I111" i="1"/>
  <c r="I94" i="1"/>
  <c r="I87" i="1"/>
  <c r="I182" i="1" l="1"/>
  <c r="I166" i="1"/>
  <c r="I161" i="1"/>
  <c r="I165" i="1"/>
  <c r="I164" i="1"/>
  <c r="I163" i="1"/>
  <c r="I160" i="1" l="1"/>
  <c r="I106" i="1"/>
  <c r="I78" i="1"/>
  <c r="I77" i="1"/>
  <c r="I75" i="1"/>
  <c r="I74" i="1"/>
  <c r="I181" i="1" l="1"/>
  <c r="I149" i="1"/>
  <c r="I93" i="1" l="1"/>
  <c r="I159" i="1" l="1"/>
  <c r="I70" i="1" l="1"/>
  <c r="I190" i="1" l="1"/>
  <c r="I189" i="1"/>
  <c r="I188" i="1"/>
  <c r="I71" i="1" l="1"/>
  <c r="C35" i="1" l="1"/>
  <c r="K22" i="2" l="1"/>
  <c r="I191" i="1"/>
  <c r="I187" i="1"/>
  <c r="I186" i="1"/>
  <c r="I175" i="1"/>
  <c r="I174" i="1"/>
  <c r="I173" i="1"/>
  <c r="I172" i="1"/>
  <c r="I171" i="1"/>
  <c r="I156" i="1"/>
  <c r="I155" i="1"/>
  <c r="I154" i="1"/>
  <c r="I148" i="1"/>
  <c r="I147" i="1"/>
  <c r="I146" i="1"/>
  <c r="I133" i="1"/>
  <c r="I132" i="1"/>
  <c r="I131" i="1"/>
  <c r="I130" i="1"/>
  <c r="I129" i="1"/>
  <c r="I128" i="1"/>
  <c r="I127" i="1"/>
  <c r="I126" i="1"/>
  <c r="I125" i="1"/>
  <c r="I124" i="1"/>
  <c r="I123" i="1"/>
  <c r="I122" i="1"/>
  <c r="I121" i="1"/>
  <c r="I112" i="1"/>
  <c r="I110" i="1"/>
  <c r="I109" i="1"/>
  <c r="I108" i="1"/>
  <c r="I107" i="1"/>
  <c r="I105" i="1"/>
  <c r="I104" i="1"/>
  <c r="I103" i="1"/>
  <c r="I102" i="1"/>
  <c r="I101" i="1"/>
  <c r="I100" i="1"/>
  <c r="I99" i="1"/>
  <c r="I98" i="1"/>
  <c r="I97" i="1"/>
  <c r="I96" i="1"/>
  <c r="I92" i="1"/>
  <c r="I90" i="1"/>
  <c r="I89" i="1"/>
  <c r="I88" i="1"/>
  <c r="I85" i="1"/>
  <c r="I86" i="1"/>
  <c r="I84" i="1"/>
  <c r="I83" i="1"/>
  <c r="I82" i="1"/>
  <c r="I81" i="1"/>
  <c r="I80" i="1"/>
  <c r="I79" i="1"/>
  <c r="I76" i="1"/>
  <c r="I73" i="1"/>
  <c r="I72" i="1"/>
  <c r="I69" i="1"/>
  <c r="I68" i="1"/>
  <c r="I67" i="1"/>
  <c r="I66" i="1"/>
  <c r="I65" i="1"/>
  <c r="I64" i="1"/>
  <c r="I63" i="1"/>
  <c r="B28" i="2"/>
  <c r="N25" i="2"/>
  <c r="B19" i="2" s="1"/>
  <c r="S23" i="2"/>
  <c r="S21" i="2"/>
  <c r="U17" i="2"/>
  <c r="D17" i="2"/>
  <c r="D18" i="2" s="1"/>
  <c r="B14" i="2"/>
  <c r="S13" i="2"/>
  <c r="D5" i="2"/>
  <c r="I192" i="1" l="1"/>
  <c r="I193" i="1" s="1"/>
  <c r="I53" i="1" s="1"/>
  <c r="I134" i="1"/>
  <c r="I135" i="1" s="1"/>
  <c r="I51" i="1" s="1"/>
  <c r="I113" i="1"/>
  <c r="I114" i="1" s="1"/>
  <c r="I49" i="1" s="1"/>
  <c r="N23" i="2"/>
  <c r="N19" i="2" s="1"/>
  <c r="S17" i="2"/>
  <c r="D19" i="2"/>
  <c r="N10" i="2"/>
  <c r="B20" i="2" l="1"/>
  <c r="B21" i="2"/>
  <c r="N14" i="2"/>
  <c r="B24" i="2" s="1"/>
  <c r="I55" i="1"/>
  <c r="I35" i="1" s="1"/>
  <c r="B16" i="2"/>
  <c r="E19" i="2"/>
  <c r="D20" i="2"/>
  <c r="B22" i="2" l="1"/>
  <c r="B25" i="2" s="1"/>
  <c r="B23" i="2"/>
  <c r="B26" i="2" s="1"/>
  <c r="B27" i="2" s="1"/>
  <c r="E20" i="2"/>
  <c r="D21" i="2"/>
  <c r="E16" i="2"/>
  <c r="B18" i="2"/>
  <c r="E18" i="2" s="1"/>
  <c r="B17" i="2"/>
  <c r="E17" i="2" s="1"/>
  <c r="E21" i="2" l="1"/>
  <c r="D22" i="2"/>
  <c r="E22" i="2" l="1"/>
  <c r="D23" i="2"/>
  <c r="D24" i="2" l="1"/>
  <c r="E23" i="2"/>
  <c r="E24" i="2" l="1"/>
  <c r="D25" i="2"/>
  <c r="E25" i="2" l="1"/>
  <c r="D26" i="2"/>
  <c r="D27" i="2" l="1"/>
  <c r="D28" i="2" s="1"/>
  <c r="E28" i="2" s="1"/>
  <c r="E26" i="2"/>
  <c r="I39" i="1" l="1"/>
  <c r="I42" i="1" s="1"/>
  <c r="I44" i="1" s="1"/>
  <c r="E27" i="2"/>
</calcChain>
</file>

<file path=xl/sharedStrings.xml><?xml version="1.0" encoding="utf-8"?>
<sst xmlns="http://schemas.openxmlformats.org/spreadsheetml/2006/main" count="424" uniqueCount="251">
  <si>
    <t>Premer cevi</t>
  </si>
  <si>
    <t>m</t>
  </si>
  <si>
    <t>Naklon brežin</t>
  </si>
  <si>
    <t>°</t>
  </si>
  <si>
    <t>Nasip nad cevmi</t>
  </si>
  <si>
    <t xml:space="preserve">Posteljica </t>
  </si>
  <si>
    <t>Zgornji ustroj</t>
  </si>
  <si>
    <t>Širina dna</t>
  </si>
  <si>
    <t>Celotna globina</t>
  </si>
  <si>
    <t>Delež novega materiala</t>
  </si>
  <si>
    <t>%</t>
  </si>
  <si>
    <t>Delež starega materiala</t>
  </si>
  <si>
    <t>Delež strojnega izkopa</t>
  </si>
  <si>
    <t>Delež ročnega izkopa</t>
  </si>
  <si>
    <t>Izkop</t>
  </si>
  <si>
    <t>m2</t>
  </si>
  <si>
    <t>m3</t>
  </si>
  <si>
    <t xml:space="preserve">Strojni izkop </t>
  </si>
  <si>
    <t>Ročni izkop</t>
  </si>
  <si>
    <t>Planiranje</t>
  </si>
  <si>
    <t>1_11</t>
  </si>
  <si>
    <t>1_12</t>
  </si>
  <si>
    <t>Obsip</t>
  </si>
  <si>
    <t>1_13</t>
  </si>
  <si>
    <t>Zasip stari material</t>
  </si>
  <si>
    <t>Zasip novi material</t>
  </si>
  <si>
    <t>1_14</t>
  </si>
  <si>
    <t>1_15</t>
  </si>
  <si>
    <t>Prevozi na začasno</t>
  </si>
  <si>
    <t>1_16</t>
  </si>
  <si>
    <t>Prevozi na trajno</t>
  </si>
  <si>
    <t>Trajna deponija</t>
  </si>
  <si>
    <t>Cev</t>
  </si>
  <si>
    <t>kos</t>
  </si>
  <si>
    <t>PROJEKT:</t>
  </si>
  <si>
    <t>OBJEKT:</t>
  </si>
  <si>
    <t>VODOVOD</t>
  </si>
  <si>
    <t xml:space="preserve"> </t>
  </si>
  <si>
    <t>JAVNO KOMUNALNO PODJETJE PRODNIK d.o.o.</t>
  </si>
  <si>
    <t>1230 DOMŽALE</t>
  </si>
  <si>
    <t>SKUPNA REKAPITULACIJA:</t>
  </si>
  <si>
    <t>SKUPAJ:</t>
  </si>
  <si>
    <t>SKUPAJ</t>
  </si>
  <si>
    <t>A: REKAPITULACIJA GLAVNI VOD</t>
  </si>
  <si>
    <t>€</t>
  </si>
  <si>
    <t>postavka</t>
  </si>
  <si>
    <t>opis dela</t>
  </si>
  <si>
    <t>enota mere</t>
  </si>
  <si>
    <t>količina</t>
  </si>
  <si>
    <t>cena/enoto</t>
  </si>
  <si>
    <t>cena</t>
  </si>
  <si>
    <t>1.0</t>
  </si>
  <si>
    <t>1.1</t>
  </si>
  <si>
    <t>1.2</t>
  </si>
  <si>
    <t>1.3</t>
  </si>
  <si>
    <t>1.4</t>
  </si>
  <si>
    <t>1.5</t>
  </si>
  <si>
    <t>1.6</t>
  </si>
  <si>
    <t>1.7</t>
  </si>
  <si>
    <t>1.8</t>
  </si>
  <si>
    <t>1.9</t>
  </si>
  <si>
    <t>1.10</t>
  </si>
  <si>
    <t>1.11</t>
  </si>
  <si>
    <t>1.12</t>
  </si>
  <si>
    <t>1.13</t>
  </si>
  <si>
    <t>1.14</t>
  </si>
  <si>
    <t>1.15</t>
  </si>
  <si>
    <t>1.16</t>
  </si>
  <si>
    <t>1.17</t>
  </si>
  <si>
    <t>1.18</t>
  </si>
  <si>
    <t>1.19</t>
  </si>
  <si>
    <t>1.20</t>
  </si>
  <si>
    <t>1.21</t>
  </si>
  <si>
    <t>1.22</t>
  </si>
  <si>
    <t>1.23</t>
  </si>
  <si>
    <t>1.24</t>
  </si>
  <si>
    <t>1.25</t>
  </si>
  <si>
    <t>1.26</t>
  </si>
  <si>
    <t>1.27</t>
  </si>
  <si>
    <t>1.29</t>
  </si>
  <si>
    <t>1.30</t>
  </si>
  <si>
    <t>ur</t>
  </si>
  <si>
    <t>1.34</t>
  </si>
  <si>
    <t>1.35</t>
  </si>
  <si>
    <t>1.36</t>
  </si>
  <si>
    <t>1.37</t>
  </si>
  <si>
    <t>ZEMELJSKA DELA GLAVNI VOD</t>
  </si>
  <si>
    <t>skupaj</t>
  </si>
  <si>
    <t>1.38</t>
  </si>
  <si>
    <t>1.39</t>
  </si>
  <si>
    <t>1.40</t>
  </si>
  <si>
    <t>1.41</t>
  </si>
  <si>
    <t>1.42</t>
  </si>
  <si>
    <t>1.43</t>
  </si>
  <si>
    <t>1.44</t>
  </si>
  <si>
    <t>1.45</t>
  </si>
  <si>
    <t>1.47</t>
  </si>
  <si>
    <t>1.48</t>
  </si>
  <si>
    <t>1.49</t>
  </si>
  <si>
    <t>1.50</t>
  </si>
  <si>
    <t>2.1</t>
  </si>
  <si>
    <t>2.2</t>
  </si>
  <si>
    <t>2.3</t>
  </si>
  <si>
    <t>2.4</t>
  </si>
  <si>
    <t>2.5</t>
  </si>
  <si>
    <t>2.6</t>
  </si>
  <si>
    <t>2.7</t>
  </si>
  <si>
    <t>2.8</t>
  </si>
  <si>
    <t>2.9</t>
  </si>
  <si>
    <t>2.10</t>
  </si>
  <si>
    <t>2.11</t>
  </si>
  <si>
    <t>2.12</t>
  </si>
  <si>
    <t>2.13</t>
  </si>
  <si>
    <t>MONTAŽNA DELA GLAVNI VOD</t>
  </si>
  <si>
    <t>2.14</t>
  </si>
  <si>
    <t>NL FAZONSKI KOSI:</t>
  </si>
  <si>
    <t>VODOVODNE ARMATURE</t>
  </si>
  <si>
    <t>SPOJNI KOSI</t>
  </si>
  <si>
    <t>MATERIAL ZA PROVIZORIJ</t>
  </si>
  <si>
    <t>NABAVA VODOVODNEGA MATERIALA GLAVNI VOD</t>
  </si>
  <si>
    <t>- upoštevano obstoječe stanje terena</t>
  </si>
  <si>
    <t>1.28</t>
  </si>
  <si>
    <t>1.46</t>
  </si>
  <si>
    <t>Savska cesta 34</t>
  </si>
  <si>
    <r>
      <t>m</t>
    </r>
    <r>
      <rPr>
        <vertAlign val="superscript"/>
        <sz val="10"/>
        <color theme="1"/>
        <rFont val="Arial Narrow"/>
        <family val="2"/>
        <charset val="238"/>
      </rPr>
      <t>1</t>
    </r>
  </si>
  <si>
    <r>
      <t>m</t>
    </r>
    <r>
      <rPr>
        <vertAlign val="superscript"/>
        <sz val="10"/>
        <color theme="1"/>
        <rFont val="Arial Narrow"/>
        <family val="2"/>
        <charset val="238"/>
      </rPr>
      <t>2</t>
    </r>
  </si>
  <si>
    <r>
      <t>m</t>
    </r>
    <r>
      <rPr>
        <vertAlign val="superscript"/>
        <sz val="10"/>
        <color theme="1"/>
        <rFont val="Arial Narrow"/>
        <family val="2"/>
        <charset val="238"/>
      </rPr>
      <t>3</t>
    </r>
  </si>
  <si>
    <r>
      <rPr>
        <b/>
        <sz val="10"/>
        <color theme="1"/>
        <rFont val="Arial Narrow"/>
        <family val="2"/>
        <charset val="238"/>
      </rPr>
      <t>Ostala dodatna in nepredvidena dela</t>
    </r>
    <r>
      <rPr>
        <sz val="10"/>
        <color theme="1"/>
        <rFont val="Arial Narrow"/>
        <family val="2"/>
        <charset val="238"/>
      </rPr>
      <t xml:space="preserve">. Obračun stroškov po dejanskih stroških porabe časa in materiala po vpisu v gradbeni dnevnik. Stroški so ocenjeni na </t>
    </r>
    <r>
      <rPr>
        <b/>
        <sz val="10"/>
        <color theme="1"/>
        <rFont val="Arial Narrow"/>
        <family val="2"/>
        <charset val="238"/>
      </rPr>
      <t>20 %</t>
    </r>
    <r>
      <rPr>
        <sz val="10"/>
        <color theme="1"/>
        <rFont val="Arial Narrow"/>
        <family val="2"/>
        <charset val="238"/>
      </rPr>
      <t xml:space="preserve"> vrednosti zemeljskih del.</t>
    </r>
  </si>
  <si>
    <r>
      <rPr>
        <b/>
        <sz val="10"/>
        <color theme="1"/>
        <rFont val="Arial Narrow"/>
        <family val="2"/>
        <charset val="238"/>
      </rPr>
      <t>Zakoličba</t>
    </r>
    <r>
      <rPr>
        <sz val="10"/>
        <color theme="1"/>
        <rFont val="Arial Narrow"/>
        <family val="2"/>
        <charset val="238"/>
      </rPr>
      <t xml:space="preserve"> obstoječih in predvidenih komunalnih vodov in oznaka križanj. Nadzor pristojnih komunalnih organizacij na območju gradnje. V ponudbi se predpostavi cena </t>
    </r>
    <r>
      <rPr>
        <b/>
        <sz val="10"/>
        <color theme="1"/>
        <rFont val="Arial Narrow"/>
        <family val="2"/>
        <charset val="238"/>
      </rPr>
      <t>1000</t>
    </r>
    <r>
      <rPr>
        <sz val="10"/>
        <color theme="1"/>
        <rFont val="Arial Narrow"/>
        <family val="2"/>
        <charset val="238"/>
      </rPr>
      <t xml:space="preserve"> €, obračun je po dejanskih stroških.</t>
    </r>
  </si>
  <si>
    <r>
      <rPr>
        <b/>
        <sz val="10"/>
        <color theme="1"/>
        <rFont val="Arial Narrow"/>
        <family val="2"/>
        <charset val="238"/>
      </rPr>
      <t>Ureditev cestnega režima</t>
    </r>
    <r>
      <rPr>
        <sz val="10"/>
        <color theme="1"/>
        <rFont val="Arial Narrow"/>
        <family val="2"/>
        <charset val="238"/>
      </rPr>
      <t xml:space="preserve"> v času gradnje z izdajo obvestil, zavarovanjem gradbišča s predpisano prometno signalizacijo, kot so letve, opozorilne vrvice, znaki in svetlobna telesa. Po končanih delih odstranitev le-te. V ponudbi se predpostavi cena </t>
    </r>
    <r>
      <rPr>
        <b/>
        <sz val="10"/>
        <color theme="1"/>
        <rFont val="Arial Narrow"/>
        <family val="2"/>
        <charset val="238"/>
      </rPr>
      <t>2000</t>
    </r>
    <r>
      <rPr>
        <sz val="10"/>
        <color theme="1"/>
        <rFont val="Arial Narrow"/>
        <family val="2"/>
        <charset val="238"/>
      </rPr>
      <t xml:space="preserve"> €, obračun je po dejanskih stroških. Naročila dodatnih elementov zapore in morebitne poškodbe zapore so stroški izvajalca.</t>
    </r>
  </si>
  <si>
    <r>
      <rPr>
        <b/>
        <sz val="10"/>
        <color theme="1"/>
        <rFont val="Arial Narrow"/>
        <family val="2"/>
        <charset val="238"/>
      </rPr>
      <t>Ročno planiranje</t>
    </r>
    <r>
      <rPr>
        <sz val="10"/>
        <color theme="1"/>
        <rFont val="Arial Narrow"/>
        <family val="2"/>
        <charset val="238"/>
      </rPr>
      <t xml:space="preserve"> dna jarka v projektiranem padcu. Obračun za </t>
    </r>
    <r>
      <rPr>
        <b/>
        <sz val="10"/>
        <color theme="1"/>
        <rFont val="Arial Narrow"/>
        <family val="2"/>
        <charset val="238"/>
      </rPr>
      <t>1 m</t>
    </r>
    <r>
      <rPr>
        <b/>
        <vertAlign val="superscript"/>
        <sz val="10"/>
        <color theme="1"/>
        <rFont val="Arial Narrow"/>
        <family val="2"/>
        <charset val="238"/>
      </rPr>
      <t>2</t>
    </r>
    <r>
      <rPr>
        <sz val="10"/>
        <color theme="1"/>
        <rFont val="Arial Narrow"/>
        <family val="2"/>
        <charset val="238"/>
      </rPr>
      <t>.</t>
    </r>
  </si>
  <si>
    <r>
      <rPr>
        <b/>
        <sz val="10"/>
        <color theme="1"/>
        <rFont val="Arial Narrow"/>
        <family val="2"/>
        <charset val="238"/>
      </rPr>
      <t xml:space="preserve">Zakoličba osi </t>
    </r>
    <r>
      <rPr>
        <sz val="10"/>
        <color theme="1"/>
        <rFont val="Arial Narrow"/>
        <family val="2"/>
        <charset val="238"/>
      </rPr>
      <t xml:space="preserve">cevovoda z zavarovanjem osi, oznakami horizontalnih in vertikalnih lomov, oznako vozlišč in odcepov ter zakoličba mesta prevezave na obstoječi cevovod. Postavitev gradbenih profilov na vzporedno os trase cevovoda in določitev nivoja za merjenje globine izkopa in polaganje cevovoda. 
Obračun za </t>
    </r>
    <r>
      <rPr>
        <b/>
        <sz val="10"/>
        <color theme="1"/>
        <rFont val="Arial Narrow"/>
        <family val="2"/>
        <charset val="238"/>
      </rPr>
      <t>1 m'</t>
    </r>
    <r>
      <rPr>
        <sz val="10"/>
        <color theme="1"/>
        <rFont val="Arial Narrow"/>
        <family val="2"/>
        <charset val="238"/>
      </rPr>
      <t>.</t>
    </r>
  </si>
  <si>
    <r>
      <rPr>
        <b/>
        <sz val="10"/>
        <color theme="1"/>
        <rFont val="Arial Narrow"/>
        <family val="2"/>
        <charset val="238"/>
      </rPr>
      <t>Izdelava geodetskega posnetka</t>
    </r>
    <r>
      <rPr>
        <sz val="10"/>
        <color theme="1"/>
        <rFont val="Arial Narrow"/>
        <family val="2"/>
        <charset val="238"/>
      </rPr>
      <t xml:space="preserve"> in vris v kataster. En izvod posnetka v Gauss-Krugerjevem sistemu oziroma drugem veljavnem sistemu se odda v elektronski obliki. Izdelava geodetskega načrta po zahtevi upravljalca vodovoda in veljavni gradbeni zakonodaji.
Obračun za </t>
    </r>
    <r>
      <rPr>
        <b/>
        <sz val="10"/>
        <color theme="1"/>
        <rFont val="Arial Narrow"/>
        <family val="2"/>
        <charset val="238"/>
      </rPr>
      <t>1 m'</t>
    </r>
    <r>
      <rPr>
        <sz val="10"/>
        <color theme="1"/>
        <rFont val="Arial Narrow"/>
        <family val="2"/>
        <charset val="238"/>
      </rPr>
      <t xml:space="preserve"> dolžine glavnega voda.</t>
    </r>
  </si>
  <si>
    <r>
      <rPr>
        <b/>
        <sz val="10"/>
        <color theme="1"/>
        <rFont val="Arial Narrow"/>
        <family val="2"/>
        <charset val="238"/>
      </rPr>
      <t>Površinski odkop humusa</t>
    </r>
    <r>
      <rPr>
        <sz val="10"/>
        <color theme="1"/>
        <rFont val="Arial Narrow"/>
        <family val="2"/>
        <charset val="238"/>
      </rPr>
      <t xml:space="preserve"> v povprečni debelini 20 cm z odlaganjem ob rob izkopa ali premetom do 10 m do gradbene jame.
Obračun za </t>
    </r>
    <r>
      <rPr>
        <b/>
        <sz val="10"/>
        <color theme="1"/>
        <rFont val="Arial Narrow"/>
        <family val="2"/>
        <charset val="238"/>
      </rPr>
      <t>1 m</t>
    </r>
    <r>
      <rPr>
        <b/>
        <vertAlign val="superscript"/>
        <sz val="10"/>
        <color theme="1"/>
        <rFont val="Arial Narrow"/>
        <family val="2"/>
        <charset val="238"/>
      </rPr>
      <t>3</t>
    </r>
    <r>
      <rPr>
        <sz val="10"/>
        <color theme="1"/>
        <rFont val="Arial Narrow"/>
        <family val="2"/>
        <charset val="238"/>
      </rPr>
      <t>.</t>
    </r>
  </si>
  <si>
    <r>
      <t xml:space="preserve">Strojno razgrinjanje in fino ročno </t>
    </r>
    <r>
      <rPr>
        <b/>
        <sz val="10"/>
        <color theme="1"/>
        <rFont val="Arial Narrow"/>
        <family val="2"/>
        <charset val="238"/>
      </rPr>
      <t>planiranje humusa</t>
    </r>
    <r>
      <rPr>
        <sz val="10"/>
        <color theme="1"/>
        <rFont val="Arial Narrow"/>
        <family val="2"/>
        <charset val="238"/>
      </rPr>
      <t xml:space="preserve"> v povprečni debelini 20 cm vključno z odrivom ali premetom materiala do 10 m. Ponovna zatravitev površin.
Obračun za </t>
    </r>
    <r>
      <rPr>
        <b/>
        <sz val="10"/>
        <color theme="1"/>
        <rFont val="Arial Narrow"/>
        <family val="2"/>
        <charset val="238"/>
      </rPr>
      <t>1 m</t>
    </r>
    <r>
      <rPr>
        <b/>
        <vertAlign val="superscript"/>
        <sz val="10"/>
        <color theme="1"/>
        <rFont val="Arial Narrow"/>
        <family val="2"/>
        <charset val="238"/>
      </rPr>
      <t>3</t>
    </r>
    <r>
      <rPr>
        <sz val="10"/>
        <color theme="1"/>
        <rFont val="Arial Narrow"/>
        <family val="2"/>
        <charset val="238"/>
      </rPr>
      <t>.</t>
    </r>
  </si>
  <si>
    <r>
      <rPr>
        <b/>
        <sz val="10"/>
        <color theme="1"/>
        <rFont val="Arial Narrow"/>
        <family val="2"/>
        <charset val="238"/>
      </rPr>
      <t>Odvoz</t>
    </r>
    <r>
      <rPr>
        <sz val="10"/>
        <color theme="1"/>
        <rFont val="Arial Narrow"/>
        <family val="2"/>
        <charset val="238"/>
      </rPr>
      <t xml:space="preserve"> odkopanega materiala na trajno lastno deponijo z nakladanjem na kamion, razkladanjem, razgrinjanjem in planiranjem vključno s stroški deponije.
Obračun za </t>
    </r>
    <r>
      <rPr>
        <b/>
        <sz val="10"/>
        <color theme="1"/>
        <rFont val="Arial Narrow"/>
        <family val="2"/>
        <charset val="238"/>
      </rPr>
      <t>1 m</t>
    </r>
    <r>
      <rPr>
        <b/>
        <vertAlign val="superscript"/>
        <sz val="10"/>
        <color theme="1"/>
        <rFont val="Arial Narrow"/>
        <family val="2"/>
        <charset val="238"/>
      </rPr>
      <t>3</t>
    </r>
    <r>
      <rPr>
        <sz val="10"/>
        <color theme="1"/>
        <rFont val="Arial Narrow"/>
        <family val="2"/>
        <charset val="238"/>
      </rPr>
      <t>.</t>
    </r>
  </si>
  <si>
    <r>
      <t xml:space="preserve">Nabava in dobava peščenega materiala (gramoza) 0,02 - 16 mm oziroma po navodilih proizvajalca cevi ter izdelava </t>
    </r>
    <r>
      <rPr>
        <b/>
        <sz val="10"/>
        <color theme="1"/>
        <rFont val="Arial Narrow"/>
        <family val="2"/>
        <charset val="238"/>
      </rPr>
      <t>posteljice</t>
    </r>
    <r>
      <rPr>
        <sz val="10"/>
        <color theme="1"/>
        <rFont val="Arial Narrow"/>
        <family val="2"/>
        <charset val="238"/>
      </rPr>
      <t xml:space="preserve"> v debelini 10 cm vključno s planiranjem in utrjevanjem do 95 % trdnosti po standardnem Proktorjevem postopku.
Obračun za </t>
    </r>
    <r>
      <rPr>
        <b/>
        <sz val="10"/>
        <color theme="1"/>
        <rFont val="Arial Narrow"/>
        <family val="2"/>
        <charset val="238"/>
      </rPr>
      <t>1 m</t>
    </r>
    <r>
      <rPr>
        <b/>
        <vertAlign val="superscript"/>
        <sz val="10"/>
        <color theme="1"/>
        <rFont val="Arial Narrow"/>
        <family val="2"/>
        <charset val="238"/>
      </rPr>
      <t>3</t>
    </r>
    <r>
      <rPr>
        <sz val="10"/>
        <color theme="1"/>
        <rFont val="Arial Narrow"/>
        <family val="2"/>
        <charset val="238"/>
      </rPr>
      <t>.</t>
    </r>
  </si>
  <si>
    <r>
      <t xml:space="preserve">Nabava in dobava </t>
    </r>
    <r>
      <rPr>
        <b/>
        <sz val="10"/>
        <color theme="1"/>
        <rFont val="Arial Narrow"/>
        <family val="2"/>
        <charset val="238"/>
      </rPr>
      <t>tamponskega drobljenca</t>
    </r>
    <r>
      <rPr>
        <sz val="10"/>
        <color theme="1"/>
        <rFont val="Arial Narrow"/>
        <family val="2"/>
        <charset val="238"/>
      </rPr>
      <t xml:space="preserve"> frakcije 0,02 - 100 mm za zasip do višine potrebne za dokončno ureditev terena, to je </t>
    </r>
    <r>
      <rPr>
        <b/>
        <sz val="10"/>
        <color theme="1"/>
        <rFont val="Arial Narrow"/>
        <family val="2"/>
        <charset val="238"/>
      </rPr>
      <t>do globine 0,5 m</t>
    </r>
    <r>
      <rPr>
        <sz val="10"/>
        <color theme="1"/>
        <rFont val="Arial Narrow"/>
        <family val="2"/>
        <charset val="238"/>
      </rPr>
      <t xml:space="preserve"> pod nivojem asfalta, vključno s komprimiranjem v slojih debeline 20 cm. 
Obračun za </t>
    </r>
    <r>
      <rPr>
        <b/>
        <sz val="10"/>
        <color theme="1"/>
        <rFont val="Arial Narrow"/>
        <family val="2"/>
        <charset val="238"/>
      </rPr>
      <t>1 m</t>
    </r>
    <r>
      <rPr>
        <b/>
        <vertAlign val="superscript"/>
        <sz val="10"/>
        <color theme="1"/>
        <rFont val="Arial Narrow"/>
        <family val="2"/>
        <charset val="238"/>
      </rPr>
      <t>3</t>
    </r>
    <r>
      <rPr>
        <sz val="10"/>
        <color theme="1"/>
        <rFont val="Arial Narrow"/>
        <family val="2"/>
        <charset val="238"/>
      </rPr>
      <t xml:space="preserve"> izvedenega zasipa.</t>
    </r>
  </si>
  <si>
    <r>
      <t xml:space="preserve">Nabava in dobava </t>
    </r>
    <r>
      <rPr>
        <b/>
        <sz val="10"/>
        <color theme="1"/>
        <rFont val="Arial Narrow"/>
        <family val="2"/>
        <charset val="238"/>
      </rPr>
      <t>gramoza</t>
    </r>
    <r>
      <rPr>
        <sz val="10"/>
        <color theme="1"/>
        <rFont val="Arial Narrow"/>
        <family val="2"/>
        <charset val="238"/>
      </rPr>
      <t xml:space="preserve"> frakcije 0,02 - 32 mm in izdelava zgornjega ustroja asfaltne ceste </t>
    </r>
    <r>
      <rPr>
        <b/>
        <sz val="10"/>
        <color theme="1"/>
        <rFont val="Arial Narrow"/>
        <family val="2"/>
        <charset val="238"/>
      </rPr>
      <t>v debelini 40 cm</t>
    </r>
    <r>
      <rPr>
        <sz val="10"/>
        <color theme="1"/>
        <rFont val="Arial Narrow"/>
        <family val="2"/>
        <charset val="238"/>
      </rPr>
      <t xml:space="preserve"> z začasnim zasipom do terena, s komprimiranjem v slojih debeline 20 cm. 
Obračun za </t>
    </r>
    <r>
      <rPr>
        <b/>
        <sz val="10"/>
        <color theme="1"/>
        <rFont val="Arial Narrow"/>
        <family val="2"/>
        <charset val="238"/>
      </rPr>
      <t>1 m</t>
    </r>
    <r>
      <rPr>
        <b/>
        <vertAlign val="superscript"/>
        <sz val="10"/>
        <color theme="1"/>
        <rFont val="Arial Narrow"/>
        <family val="2"/>
        <charset val="238"/>
      </rPr>
      <t>3</t>
    </r>
    <r>
      <rPr>
        <sz val="10"/>
        <color theme="1"/>
        <rFont val="Arial Narrow"/>
        <family val="2"/>
        <charset val="238"/>
      </rPr>
      <t xml:space="preserve"> izvedenega zasipa.</t>
    </r>
  </si>
  <si>
    <r>
      <rPr>
        <b/>
        <sz val="10"/>
        <color theme="1"/>
        <rFont val="Arial Narrow"/>
        <family val="2"/>
        <charset val="238"/>
      </rPr>
      <t>Strojno rezanje</t>
    </r>
    <r>
      <rPr>
        <sz val="10"/>
        <color theme="1"/>
        <rFont val="Arial Narrow"/>
        <family val="2"/>
        <charset val="238"/>
      </rPr>
      <t xml:space="preserve"> asfalta debeline </t>
    </r>
    <r>
      <rPr>
        <b/>
        <sz val="10"/>
        <color theme="1"/>
        <rFont val="Arial Narrow"/>
        <family val="2"/>
        <charset val="238"/>
      </rPr>
      <t>do 12 cm</t>
    </r>
    <r>
      <rPr>
        <sz val="10"/>
        <color theme="1"/>
        <rFont val="Arial Narrow"/>
        <family val="2"/>
        <charset val="238"/>
      </rPr>
      <t xml:space="preserve">. 
Obračun za </t>
    </r>
    <r>
      <rPr>
        <b/>
        <sz val="10"/>
        <color theme="1"/>
        <rFont val="Arial Narrow"/>
        <family val="2"/>
        <charset val="238"/>
      </rPr>
      <t>1 m'</t>
    </r>
    <r>
      <rPr>
        <sz val="10"/>
        <color theme="1"/>
        <rFont val="Arial Narrow"/>
        <family val="2"/>
        <charset val="238"/>
      </rPr>
      <t>.</t>
    </r>
  </si>
  <si>
    <r>
      <rPr>
        <b/>
        <sz val="10"/>
        <color theme="1"/>
        <rFont val="Arial Narrow"/>
        <family val="2"/>
        <charset val="238"/>
      </rPr>
      <t>Asfaltiranje</t>
    </r>
    <r>
      <rPr>
        <sz val="10"/>
        <color theme="1"/>
        <rFont val="Arial Narrow"/>
        <family val="2"/>
        <charset val="238"/>
      </rPr>
      <t xml:space="preserve"> cestišča z nosilnim slojem </t>
    </r>
    <r>
      <rPr>
        <b/>
        <sz val="10"/>
        <color theme="1"/>
        <rFont val="Arial Narrow"/>
        <family val="2"/>
        <charset val="238"/>
      </rPr>
      <t>AC 22 base B 70/100 A4</t>
    </r>
    <r>
      <rPr>
        <sz val="10"/>
        <color theme="1"/>
        <rFont val="Arial Narrow"/>
        <family val="2"/>
        <charset val="238"/>
      </rPr>
      <t xml:space="preserve"> v debelini </t>
    </r>
    <r>
      <rPr>
        <b/>
        <sz val="10"/>
        <color theme="1"/>
        <rFont val="Arial Narrow"/>
        <family val="2"/>
        <charset val="238"/>
      </rPr>
      <t>6 cm</t>
    </r>
    <r>
      <rPr>
        <sz val="10"/>
        <color theme="1"/>
        <rFont val="Arial Narrow"/>
        <family val="2"/>
        <charset val="238"/>
      </rPr>
      <t xml:space="preserve">. Izvedba po zahtevi upravljalca ceste in dovoljenja za poseg v cestišče. Cena zajema material, delo, brizg z emulzijo in premaz vseh stikov z dilaplastom.
Obračun za </t>
    </r>
    <r>
      <rPr>
        <b/>
        <sz val="10"/>
        <color theme="1"/>
        <rFont val="Arial Narrow"/>
        <family val="2"/>
        <charset val="238"/>
      </rPr>
      <t>1 m</t>
    </r>
    <r>
      <rPr>
        <b/>
        <vertAlign val="superscript"/>
        <sz val="10"/>
        <color theme="1"/>
        <rFont val="Arial Narrow"/>
        <family val="2"/>
        <charset val="238"/>
      </rPr>
      <t>2</t>
    </r>
    <r>
      <rPr>
        <sz val="10"/>
        <color theme="1"/>
        <rFont val="Arial Narrow"/>
        <family val="2"/>
        <charset val="238"/>
      </rPr>
      <t>.</t>
    </r>
  </si>
  <si>
    <r>
      <rPr>
        <b/>
        <sz val="10"/>
        <color theme="1"/>
        <rFont val="Arial Narrow"/>
        <family val="2"/>
        <charset val="238"/>
      </rPr>
      <t>Asfaltiranje</t>
    </r>
    <r>
      <rPr>
        <sz val="10"/>
        <color theme="1"/>
        <rFont val="Arial Narrow"/>
        <family val="2"/>
        <charset val="238"/>
      </rPr>
      <t xml:space="preserve"> cestišča z obrabno-zapornim slojem </t>
    </r>
    <r>
      <rPr>
        <b/>
        <sz val="10"/>
        <color theme="1"/>
        <rFont val="Arial Narrow"/>
        <family val="2"/>
        <charset val="238"/>
      </rPr>
      <t>AC 8 surf B 70/100 A4</t>
    </r>
    <r>
      <rPr>
        <sz val="10"/>
        <color theme="1"/>
        <rFont val="Arial Narrow"/>
        <family val="2"/>
        <charset val="238"/>
      </rPr>
      <t xml:space="preserve"> v debelini </t>
    </r>
    <r>
      <rPr>
        <b/>
        <sz val="10"/>
        <color theme="1"/>
        <rFont val="Arial Narrow"/>
        <family val="2"/>
        <charset val="238"/>
      </rPr>
      <t>3 cm</t>
    </r>
    <r>
      <rPr>
        <sz val="10"/>
        <color theme="1"/>
        <rFont val="Arial Narrow"/>
        <family val="2"/>
        <charset val="238"/>
      </rPr>
      <t xml:space="preserve">. Izvedba po zahtevi upravljalca ceste in dovoljenja za poseg v cestišče. Cena zajema material, delo, brizg z emulzijo in premaz vseh stikov z dilaplastom.
Obračun za </t>
    </r>
    <r>
      <rPr>
        <b/>
        <sz val="10"/>
        <color theme="1"/>
        <rFont val="Arial Narrow"/>
        <family val="2"/>
        <charset val="238"/>
      </rPr>
      <t>1 m</t>
    </r>
    <r>
      <rPr>
        <b/>
        <vertAlign val="superscript"/>
        <sz val="10"/>
        <color theme="1"/>
        <rFont val="Arial Narrow"/>
        <family val="2"/>
        <charset val="238"/>
      </rPr>
      <t>2</t>
    </r>
    <r>
      <rPr>
        <sz val="10"/>
        <color theme="1"/>
        <rFont val="Arial Narrow"/>
        <family val="2"/>
        <charset val="238"/>
      </rPr>
      <t>.</t>
    </r>
  </si>
  <si>
    <r>
      <rPr>
        <b/>
        <sz val="10"/>
        <color theme="1"/>
        <rFont val="Arial Narrow"/>
        <family val="2"/>
        <charset val="238"/>
      </rPr>
      <t xml:space="preserve">Rušenje betonskih </t>
    </r>
    <r>
      <rPr>
        <sz val="10"/>
        <color theme="1"/>
        <rFont val="Arial Narrow"/>
        <family val="2"/>
        <charset val="238"/>
      </rPr>
      <t xml:space="preserve">robnikov z nakladanjem na kamion in odvozom na stalno lastno deponijo, vključno z manipulativnimi stroški in stroški deponije. Dobava in vgradnja novih betonskih robnikov </t>
    </r>
    <r>
      <rPr>
        <sz val="10"/>
        <color indexed="8"/>
        <rFont val="Arial Narrow"/>
        <family val="2"/>
        <charset val="238"/>
      </rPr>
      <t xml:space="preserve">15/25/100, 15/25/25, 15/25/33 ter postavitev v beton </t>
    </r>
    <r>
      <rPr>
        <b/>
        <sz val="10"/>
        <color indexed="8"/>
        <rFont val="Arial Narrow"/>
        <family val="2"/>
        <charset val="238"/>
      </rPr>
      <t>C16/20</t>
    </r>
    <r>
      <rPr>
        <sz val="10"/>
        <color indexed="8"/>
        <rFont val="Arial Narrow"/>
        <family val="2"/>
        <charset val="238"/>
      </rPr>
      <t xml:space="preserve"> s porabo 0,15 m3/m' in zalivanje stikov s cementno malto.
Obračun za </t>
    </r>
    <r>
      <rPr>
        <b/>
        <sz val="10"/>
        <color indexed="8"/>
        <rFont val="Arial Narrow"/>
        <family val="2"/>
        <charset val="238"/>
      </rPr>
      <t>m'</t>
    </r>
    <r>
      <rPr>
        <sz val="10"/>
        <color indexed="8"/>
        <rFont val="Arial Narrow"/>
        <family val="2"/>
        <charset val="238"/>
      </rPr>
      <t>.</t>
    </r>
  </si>
  <si>
    <r>
      <t xml:space="preserve">Rušenje, nakladanje in odvoz ruševin obstoječega </t>
    </r>
    <r>
      <rPr>
        <b/>
        <sz val="10"/>
        <color theme="1"/>
        <rFont val="Arial Narrow"/>
        <family val="2"/>
        <charset val="238"/>
      </rPr>
      <t>poškodovanega kanalizacijskega pokrova</t>
    </r>
    <r>
      <rPr>
        <sz val="10"/>
        <color theme="1"/>
        <rFont val="Arial Narrow"/>
        <family val="2"/>
        <charset val="238"/>
      </rPr>
      <t xml:space="preserve"> na cestišču na stalno lastno deponijo, vključno s stroški deponije. Dobava novega pokrova, montažnega materiala in montaža novega kanalizacijskega pokrova (AB venec z vgrajenim LTŽ okvir, LTŽ pokrov fi 600 </t>
    </r>
    <r>
      <rPr>
        <b/>
        <sz val="10"/>
        <color theme="1"/>
        <rFont val="Arial Narrow"/>
        <family val="2"/>
        <charset val="238"/>
      </rPr>
      <t>D400</t>
    </r>
    <r>
      <rPr>
        <sz val="10"/>
        <color theme="1"/>
        <rFont val="Arial Narrow"/>
        <family val="2"/>
        <charset val="238"/>
      </rPr>
      <t xml:space="preserve"> in AB tipska krovna plošča C20/25) Pokrov izveden na zaklep in z odprtinami za zračenje. Obračun za </t>
    </r>
    <r>
      <rPr>
        <b/>
        <sz val="10"/>
        <color theme="1"/>
        <rFont val="Arial Narrow"/>
        <family val="2"/>
        <charset val="238"/>
      </rPr>
      <t>1 kos</t>
    </r>
    <r>
      <rPr>
        <sz val="10"/>
        <color theme="1"/>
        <rFont val="Arial Narrow"/>
        <family val="2"/>
        <charset val="238"/>
      </rPr>
      <t>.</t>
    </r>
  </si>
  <si>
    <r>
      <rPr>
        <b/>
        <sz val="10"/>
        <color theme="1"/>
        <rFont val="Arial Narrow"/>
        <family val="2"/>
        <charset val="238"/>
      </rPr>
      <t>Rušenje cestnega požiralnika</t>
    </r>
    <r>
      <rPr>
        <sz val="10"/>
        <color theme="1"/>
        <rFont val="Arial Narrow"/>
        <family val="2"/>
        <charset val="238"/>
      </rPr>
      <t xml:space="preserve"> z odvozom na stalno lastno deponijo.
Obračun za </t>
    </r>
    <r>
      <rPr>
        <b/>
        <sz val="10"/>
        <color theme="1"/>
        <rFont val="Arial Narrow"/>
        <family val="2"/>
        <charset val="238"/>
      </rPr>
      <t>1 kos</t>
    </r>
    <r>
      <rPr>
        <sz val="10"/>
        <color theme="1"/>
        <rFont val="Arial Narrow"/>
        <family val="2"/>
        <charset val="238"/>
      </rPr>
      <t>.</t>
    </r>
  </si>
  <si>
    <r>
      <rPr>
        <b/>
        <sz val="10"/>
        <color theme="1"/>
        <rFont val="Arial Narrow"/>
        <family val="2"/>
        <charset val="238"/>
      </rPr>
      <t>Izdelava cestnega požiralnika</t>
    </r>
    <r>
      <rPr>
        <sz val="10"/>
        <color theme="1"/>
        <rFont val="Arial Narrow"/>
        <family val="2"/>
        <charset val="238"/>
      </rPr>
      <t xml:space="preserve"> s cevjo fi 50, cestno rešetko 400/400 mm </t>
    </r>
    <r>
      <rPr>
        <b/>
        <sz val="10"/>
        <color theme="1"/>
        <rFont val="Arial Narrow"/>
        <family val="2"/>
        <charset val="238"/>
      </rPr>
      <t>D400</t>
    </r>
    <r>
      <rPr>
        <sz val="10"/>
        <color theme="1"/>
        <rFont val="Arial Narrow"/>
        <family val="2"/>
        <charset val="238"/>
      </rPr>
      <t xml:space="preserve">, globine 1,5 m in povezavo na obstoječo kanalizacijsko cev, vključno z dobavo materiala.
Obračun za </t>
    </r>
    <r>
      <rPr>
        <b/>
        <sz val="10"/>
        <color theme="1"/>
        <rFont val="Arial Narrow"/>
        <family val="2"/>
        <charset val="238"/>
      </rPr>
      <t>1 kos</t>
    </r>
    <r>
      <rPr>
        <sz val="10"/>
        <color theme="1"/>
        <rFont val="Arial Narrow"/>
        <family val="2"/>
        <charset val="238"/>
      </rPr>
      <t>.</t>
    </r>
  </si>
  <si>
    <r>
      <rPr>
        <b/>
        <sz val="10"/>
        <color theme="1"/>
        <rFont val="Arial Narrow"/>
        <family val="2"/>
        <charset val="238"/>
      </rPr>
      <t>Izdelava cestnega požiralnika</t>
    </r>
    <r>
      <rPr>
        <sz val="10"/>
        <color theme="1"/>
        <rFont val="Arial Narrow"/>
        <family val="2"/>
        <charset val="238"/>
      </rPr>
      <t xml:space="preserve"> s cevjo fi 50, LTŽ okvirjem in pokrovom </t>
    </r>
    <r>
      <rPr>
        <b/>
        <sz val="10"/>
        <color theme="1"/>
        <rFont val="Arial Narrow"/>
        <family val="2"/>
        <charset val="238"/>
      </rPr>
      <t>C250</t>
    </r>
    <r>
      <rPr>
        <sz val="10"/>
        <color theme="1"/>
        <rFont val="Arial Narrow"/>
        <family val="2"/>
        <charset val="238"/>
      </rPr>
      <t xml:space="preserve">, globine 1,5 m in povezavo na obstoječo kanalizacijsko cev, vključno z dobavo materiala.
Obračun za </t>
    </r>
    <r>
      <rPr>
        <b/>
        <sz val="10"/>
        <color theme="1"/>
        <rFont val="Arial Narrow"/>
        <family val="2"/>
        <charset val="238"/>
      </rPr>
      <t>1 kos</t>
    </r>
    <r>
      <rPr>
        <sz val="10"/>
        <color theme="1"/>
        <rFont val="Arial Narrow"/>
        <family val="2"/>
        <charset val="238"/>
      </rPr>
      <t>.</t>
    </r>
  </si>
  <si>
    <r>
      <rPr>
        <b/>
        <sz val="10"/>
        <color theme="1"/>
        <rFont val="Arial Narrow"/>
        <family val="2"/>
        <charset val="238"/>
      </rPr>
      <t>Sanacija cestnega požiralnika</t>
    </r>
    <r>
      <rPr>
        <sz val="10"/>
        <color theme="1"/>
        <rFont val="Arial Narrow"/>
        <family val="2"/>
        <charset val="238"/>
      </rPr>
      <t xml:space="preserve"> z betonsko cevjo fi 50, vključno z dobavo materiala. Odrez poškodovanega dela obstoječe cevi vključno z manipulacijskimi stroški, odvozom na stalno lastno deponijo, vključno s stroški deponije. Montaža nove cevi do dolžine 50 cm in postavitev obstoječega okvirja na višino ter povezava vtočne cevi pod robnikom.
Obračun za </t>
    </r>
    <r>
      <rPr>
        <b/>
        <sz val="10"/>
        <color theme="1"/>
        <rFont val="Arial Narrow"/>
        <family val="2"/>
        <charset val="238"/>
      </rPr>
      <t>1 kos</t>
    </r>
    <r>
      <rPr>
        <sz val="10"/>
        <color theme="1"/>
        <rFont val="Arial Narrow"/>
        <family val="2"/>
        <charset val="238"/>
      </rPr>
      <t>.</t>
    </r>
  </si>
  <si>
    <r>
      <rPr>
        <b/>
        <sz val="10"/>
        <color theme="1"/>
        <rFont val="Arial Narrow"/>
        <family val="2"/>
        <charset val="238"/>
      </rPr>
      <t>Dvig ali spust obstoječih LTŽ pokrovov</t>
    </r>
    <r>
      <rPr>
        <sz val="10"/>
        <color theme="1"/>
        <rFont val="Arial Narrow"/>
        <family val="2"/>
        <charset val="238"/>
      </rPr>
      <t xml:space="preserve"> na cesti in pločniku (telekom, elektro, kanalizacija) na ustrezno višino. V ceni so zajeta vsa potrebna dela in material.
Obračun za </t>
    </r>
    <r>
      <rPr>
        <b/>
        <sz val="10"/>
        <color theme="1"/>
        <rFont val="Arial Narrow"/>
        <family val="2"/>
        <charset val="238"/>
      </rPr>
      <t>1 kos</t>
    </r>
    <r>
      <rPr>
        <sz val="10"/>
        <color theme="1"/>
        <rFont val="Arial Narrow"/>
        <family val="2"/>
        <charset val="238"/>
      </rPr>
      <t>.</t>
    </r>
  </si>
  <si>
    <r>
      <t xml:space="preserve">Rušenje, nakladanje in odvoz </t>
    </r>
    <r>
      <rPr>
        <b/>
        <sz val="10"/>
        <color theme="1"/>
        <rFont val="Arial Narrow"/>
        <family val="2"/>
        <charset val="238"/>
      </rPr>
      <t>ruševin kanalizacijske zveze</t>
    </r>
    <r>
      <rPr>
        <sz val="10"/>
        <color theme="1"/>
        <rFont val="Arial Narrow"/>
        <family val="2"/>
        <charset val="238"/>
      </rPr>
      <t xml:space="preserve"> na stalno lastno deponijo, vključno s stroški deponije. Dobava in polaganje </t>
    </r>
    <r>
      <rPr>
        <b/>
        <sz val="10"/>
        <color theme="1"/>
        <rFont val="Arial Narrow"/>
        <family val="2"/>
        <charset val="238"/>
      </rPr>
      <t>PVC DN 160</t>
    </r>
    <r>
      <rPr>
        <sz val="10"/>
        <color theme="1"/>
        <rFont val="Arial Narrow"/>
        <family val="2"/>
        <charset val="238"/>
      </rPr>
      <t xml:space="preserve"> cevi z izdelavo kanalizacijskih zvez s polnim obbetoniranjem. V ceni je zajet ves potreben material.
Obračun za </t>
    </r>
    <r>
      <rPr>
        <b/>
        <sz val="10"/>
        <color theme="1"/>
        <rFont val="Arial Narrow"/>
        <family val="2"/>
        <charset val="238"/>
      </rPr>
      <t>1 m'</t>
    </r>
    <r>
      <rPr>
        <sz val="10"/>
        <color theme="1"/>
        <rFont val="Arial Narrow"/>
        <family val="2"/>
        <charset val="238"/>
      </rPr>
      <t>.</t>
    </r>
  </si>
  <si>
    <r>
      <rPr>
        <b/>
        <sz val="10"/>
        <color theme="1"/>
        <rFont val="Arial Narrow"/>
        <family val="2"/>
        <charset val="238"/>
      </rPr>
      <t>Črpanje vode</t>
    </r>
    <r>
      <rPr>
        <sz val="10"/>
        <color theme="1"/>
        <rFont val="Arial Narrow"/>
        <family val="2"/>
        <charset val="238"/>
      </rPr>
      <t xml:space="preserve"> iz gradbene jame, do </t>
    </r>
    <r>
      <rPr>
        <b/>
        <sz val="10"/>
        <color theme="1"/>
        <rFont val="Arial Narrow"/>
        <family val="2"/>
        <charset val="238"/>
      </rPr>
      <t>5 l/s</t>
    </r>
    <r>
      <rPr>
        <sz val="10"/>
        <color theme="1"/>
        <rFont val="Arial Narrow"/>
        <family val="2"/>
        <charset val="238"/>
      </rPr>
      <t xml:space="preserve">.
Obračun je po </t>
    </r>
    <r>
      <rPr>
        <b/>
        <sz val="10"/>
        <color theme="1"/>
        <rFont val="Arial Narrow"/>
        <family val="2"/>
        <charset val="238"/>
      </rPr>
      <t>urah</t>
    </r>
    <r>
      <rPr>
        <sz val="10"/>
        <color theme="1"/>
        <rFont val="Arial Narrow"/>
        <family val="2"/>
        <charset val="238"/>
      </rPr>
      <t>.</t>
    </r>
  </si>
  <si>
    <r>
      <t xml:space="preserve">Rušenje, nakladanje in odvoz </t>
    </r>
    <r>
      <rPr>
        <b/>
        <sz val="10"/>
        <color theme="1"/>
        <rFont val="Arial Narrow"/>
        <family val="2"/>
        <charset val="238"/>
      </rPr>
      <t>ruševin kanalizacijske zveze</t>
    </r>
    <r>
      <rPr>
        <sz val="10"/>
        <color theme="1"/>
        <rFont val="Arial Narrow"/>
        <family val="2"/>
        <charset val="238"/>
      </rPr>
      <t xml:space="preserve"> na stalno lastno deponijo, vključno s stroški deponije. Dobava in polaganje </t>
    </r>
    <r>
      <rPr>
        <b/>
        <sz val="10"/>
        <color theme="1"/>
        <rFont val="Arial Narrow"/>
        <family val="2"/>
        <charset val="238"/>
      </rPr>
      <t>PVC DN 200</t>
    </r>
    <r>
      <rPr>
        <sz val="10"/>
        <color theme="1"/>
        <rFont val="Arial Narrow"/>
        <family val="2"/>
        <charset val="238"/>
      </rPr>
      <t xml:space="preserve"> cevi z izdelavo kanalizacijskih zvez s polnim obbetoniranjem. V ceni je zajet ves potreben material.
Obračun za </t>
    </r>
    <r>
      <rPr>
        <b/>
        <sz val="10"/>
        <color theme="1"/>
        <rFont val="Arial Narrow"/>
        <family val="2"/>
        <charset val="238"/>
      </rPr>
      <t>1 m'</t>
    </r>
    <r>
      <rPr>
        <sz val="10"/>
        <color theme="1"/>
        <rFont val="Arial Narrow"/>
        <family val="2"/>
        <charset val="238"/>
      </rPr>
      <t>.</t>
    </r>
  </si>
  <si>
    <r>
      <rPr>
        <b/>
        <sz val="10"/>
        <color theme="1"/>
        <rFont val="Arial Narrow"/>
        <family val="2"/>
        <charset val="238"/>
      </rPr>
      <t>Obbetoniranje</t>
    </r>
    <r>
      <rPr>
        <sz val="10"/>
        <color theme="1"/>
        <rFont val="Arial Narrow"/>
        <family val="2"/>
        <charset val="238"/>
      </rPr>
      <t xml:space="preserve"> odcepov, hidrantov, odzračevalnih garnitur, lokov in podbetoniranje NL elementov v jaških s porabo betona do  </t>
    </r>
    <r>
      <rPr>
        <b/>
        <sz val="10"/>
        <color theme="1"/>
        <rFont val="Arial Narrow"/>
        <family val="2"/>
        <charset val="238"/>
      </rPr>
      <t>0,15 - 0,20 m</t>
    </r>
    <r>
      <rPr>
        <b/>
        <vertAlign val="superscript"/>
        <sz val="10"/>
        <color theme="1"/>
        <rFont val="Arial Narrow"/>
        <family val="2"/>
        <charset val="238"/>
      </rPr>
      <t>3</t>
    </r>
    <r>
      <rPr>
        <b/>
        <sz val="10"/>
        <color theme="1"/>
        <rFont val="Arial Narrow"/>
        <family val="2"/>
        <charset val="238"/>
      </rPr>
      <t>/kos</t>
    </r>
    <r>
      <rPr>
        <sz val="10"/>
        <color theme="1"/>
        <rFont val="Arial Narrow"/>
        <family val="2"/>
        <charset val="238"/>
      </rPr>
      <t xml:space="preserve">.
Obračun za </t>
    </r>
    <r>
      <rPr>
        <b/>
        <sz val="10"/>
        <color theme="1"/>
        <rFont val="Arial Narrow"/>
        <family val="2"/>
        <charset val="238"/>
      </rPr>
      <t>1 obbetoniranje</t>
    </r>
    <r>
      <rPr>
        <sz val="10"/>
        <color theme="1"/>
        <rFont val="Arial Narrow"/>
        <family val="2"/>
        <charset val="238"/>
      </rPr>
      <t>.</t>
    </r>
  </si>
  <si>
    <r>
      <rPr>
        <b/>
        <sz val="10"/>
        <color theme="1"/>
        <rFont val="Arial Narrow"/>
        <family val="2"/>
        <charset val="238"/>
      </rPr>
      <t>Zavarovanje nastavkov</t>
    </r>
    <r>
      <rPr>
        <sz val="10"/>
        <color theme="1"/>
        <rFont val="Arial Narrow"/>
        <family val="2"/>
        <charset val="238"/>
      </rPr>
      <t xml:space="preserve"> zasunov, odzračevalnih garnitur in hidrantov z betonskimi montažnimi podložnimi ploščami ter namestitev novih cestnih kap na ustrezno niveleto terena ali cestišča.
Obračun za </t>
    </r>
    <r>
      <rPr>
        <b/>
        <sz val="10"/>
        <color theme="1"/>
        <rFont val="Arial Narrow"/>
        <family val="2"/>
        <charset val="238"/>
      </rPr>
      <t>1 kos</t>
    </r>
    <r>
      <rPr>
        <sz val="10"/>
        <color theme="1"/>
        <rFont val="Arial Narrow"/>
        <family val="2"/>
        <charset val="238"/>
      </rPr>
      <t>.</t>
    </r>
  </si>
  <si>
    <r>
      <rPr>
        <b/>
        <sz val="10"/>
        <color theme="1"/>
        <rFont val="Arial Narrow"/>
        <family val="2"/>
        <charset val="238"/>
      </rPr>
      <t>Izkop</t>
    </r>
    <r>
      <rPr>
        <sz val="10"/>
        <color theme="1"/>
        <rFont val="Arial Narrow"/>
        <family val="2"/>
        <charset val="238"/>
      </rPr>
      <t xml:space="preserve"> vezljive zemljine/zrnate kamnine 3. - 4. kategorije (</t>
    </r>
    <r>
      <rPr>
        <b/>
        <sz val="10"/>
        <color theme="1"/>
        <rFont val="Arial Narrow"/>
        <family val="2"/>
        <charset val="238"/>
      </rPr>
      <t>ročno 20 % in strojno 80 %</t>
    </r>
    <r>
      <rPr>
        <sz val="10"/>
        <color theme="1"/>
        <rFont val="Arial Narrow"/>
        <family val="2"/>
        <charset val="238"/>
      </rPr>
      <t xml:space="preserve">) za </t>
    </r>
    <r>
      <rPr>
        <b/>
        <sz val="10"/>
        <color theme="1"/>
        <rFont val="Arial Narrow"/>
        <family val="2"/>
        <charset val="238"/>
      </rPr>
      <t>potrebe hidrantov</t>
    </r>
    <r>
      <rPr>
        <sz val="10"/>
        <color theme="1"/>
        <rFont val="Arial Narrow"/>
        <family val="2"/>
        <charset val="238"/>
      </rPr>
      <t>. Obsip hidrantov s primernim gramoznim materialom in izkopanim materialom (približno 1 m</t>
    </r>
    <r>
      <rPr>
        <vertAlign val="superscript"/>
        <sz val="10"/>
        <color theme="1"/>
        <rFont val="Arial Narrow"/>
        <family val="2"/>
        <charset val="238"/>
      </rPr>
      <t>3</t>
    </r>
    <r>
      <rPr>
        <sz val="10"/>
        <color theme="1"/>
        <rFont val="Arial Narrow"/>
        <family val="2"/>
        <charset val="238"/>
      </rPr>
      <t xml:space="preserve">/kos). Povrnitev terena v prvotno stanje.
Obračun za </t>
    </r>
    <r>
      <rPr>
        <b/>
        <sz val="10"/>
        <color theme="1"/>
        <rFont val="Arial Narrow"/>
        <family val="2"/>
        <charset val="238"/>
      </rPr>
      <t>1 kos</t>
    </r>
    <r>
      <rPr>
        <sz val="10"/>
        <color theme="1"/>
        <rFont val="Arial Narrow"/>
        <family val="2"/>
        <charset val="238"/>
      </rPr>
      <t>.</t>
    </r>
  </si>
  <si>
    <r>
      <rPr>
        <b/>
        <sz val="10"/>
        <color theme="1"/>
        <rFont val="Arial Narrow"/>
        <family val="2"/>
        <charset val="238"/>
      </rPr>
      <t>Izvedba križanj</t>
    </r>
    <r>
      <rPr>
        <sz val="10"/>
        <color theme="1"/>
        <rFont val="Arial Narrow"/>
        <family val="2"/>
        <charset val="238"/>
      </rPr>
      <t xml:space="preserve"> projektiranega vodovoda z ostalimi komunalnimi vodi brez zaščitne cevi. Vmesni prostor se zapolni s peščenim materialom na dolžini 2 m. Izkop na mestu križanja se izvaja ročno pod nadzorom upravljalca komunalnega voda.
Obračun za </t>
    </r>
    <r>
      <rPr>
        <b/>
        <sz val="10"/>
        <color theme="1"/>
        <rFont val="Arial Narrow"/>
        <family val="2"/>
        <charset val="238"/>
      </rPr>
      <t>1 križanje</t>
    </r>
    <r>
      <rPr>
        <sz val="10"/>
        <color theme="1"/>
        <rFont val="Arial Narrow"/>
        <family val="2"/>
        <charset val="238"/>
      </rPr>
      <t>.</t>
    </r>
  </si>
  <si>
    <r>
      <rPr>
        <b/>
        <sz val="10"/>
        <color theme="1"/>
        <rFont val="Arial Narrow"/>
        <family val="2"/>
        <charset val="238"/>
      </rPr>
      <t>Demontaža obstoječih cevi</t>
    </r>
    <r>
      <rPr>
        <sz val="10"/>
        <color theme="1"/>
        <rFont val="Arial Narrow"/>
        <family val="2"/>
        <charset val="238"/>
      </rPr>
      <t xml:space="preserve"> pri novih priključkih in ukinitvah, vključno z rezanjem cevi, začasnim zapiranjem ventilov obstoječih cevi in zaporo vodooskrbe. Demontaža obstoječih cestnih kap z označevalnimi tablicami ukinjenih zasunov in hidrantov. Odvoz demontiranih delov in ukinjenih delov cevi na trajno deponijo, vključno z manipulacijskimi stroški in stroški deponije.
Obračun za </t>
    </r>
    <r>
      <rPr>
        <b/>
        <sz val="10"/>
        <color theme="1"/>
        <rFont val="Arial Narrow"/>
        <family val="2"/>
        <charset val="238"/>
      </rPr>
      <t>1 kos</t>
    </r>
    <r>
      <rPr>
        <sz val="10"/>
        <color theme="1"/>
        <rFont val="Arial Narrow"/>
        <family val="2"/>
        <charset val="238"/>
      </rPr>
      <t>.</t>
    </r>
  </si>
  <si>
    <r>
      <t xml:space="preserve">Prenos, spuščanje in montaža </t>
    </r>
    <r>
      <rPr>
        <b/>
        <sz val="10"/>
        <color theme="1"/>
        <rFont val="Arial Narrow"/>
        <family val="2"/>
        <charset val="238"/>
      </rPr>
      <t>zasunov DN 80</t>
    </r>
    <r>
      <rPr>
        <sz val="10"/>
        <color theme="1"/>
        <rFont val="Arial Narrow"/>
        <family val="2"/>
        <charset val="238"/>
      </rPr>
      <t xml:space="preserve"> z vgradno garnituro in cestno kapo s podložko.
Obračun za </t>
    </r>
    <r>
      <rPr>
        <b/>
        <sz val="10"/>
        <color theme="1"/>
        <rFont val="Arial Narrow"/>
        <family val="2"/>
        <charset val="238"/>
      </rPr>
      <t>1 kos</t>
    </r>
    <r>
      <rPr>
        <sz val="10"/>
        <color theme="1"/>
        <rFont val="Arial Narrow"/>
        <family val="2"/>
        <charset val="238"/>
      </rPr>
      <t>.</t>
    </r>
  </si>
  <si>
    <r>
      <rPr>
        <b/>
        <sz val="10"/>
        <color theme="1"/>
        <rFont val="Arial Narrow"/>
        <family val="2"/>
        <charset val="238"/>
      </rPr>
      <t>Prenos</t>
    </r>
    <r>
      <rPr>
        <sz val="10"/>
        <color theme="1"/>
        <rFont val="Arial Narrow"/>
        <family val="2"/>
        <charset val="238"/>
      </rPr>
      <t xml:space="preserve">, spuščanje in montaža podtalnega ali nadtalnega </t>
    </r>
    <r>
      <rPr>
        <b/>
        <sz val="10"/>
        <color theme="1"/>
        <rFont val="Arial Narrow"/>
        <family val="2"/>
        <charset val="238"/>
      </rPr>
      <t>hidranta</t>
    </r>
    <r>
      <rPr>
        <sz val="10"/>
        <color theme="1"/>
        <rFont val="Arial Narrow"/>
        <family val="2"/>
        <charset val="238"/>
      </rPr>
      <t xml:space="preserve"> lomljive izvedbe. Prenos, spuščanje in polaganje hidrantne cevi ter poravnava v horizontalni in vertikalni smeri. Dobava in polaganje opozorilnega traku nad vodovodno cevjo do hidranta.
Obračun za </t>
    </r>
    <r>
      <rPr>
        <b/>
        <sz val="10"/>
        <color theme="1"/>
        <rFont val="Arial Narrow"/>
        <family val="2"/>
        <charset val="238"/>
      </rPr>
      <t>1 kos</t>
    </r>
    <r>
      <rPr>
        <sz val="10"/>
        <color theme="1"/>
        <rFont val="Arial Narrow"/>
        <family val="2"/>
        <charset val="238"/>
      </rPr>
      <t>.</t>
    </r>
  </si>
  <si>
    <r>
      <rPr>
        <b/>
        <sz val="10"/>
        <color theme="1"/>
        <rFont val="Arial Narrow"/>
        <family val="2"/>
        <charset val="238"/>
      </rPr>
      <t>Prenos</t>
    </r>
    <r>
      <rPr>
        <sz val="10"/>
        <color theme="1"/>
        <rFont val="Arial Narrow"/>
        <family val="2"/>
        <charset val="238"/>
      </rPr>
      <t xml:space="preserve">, spuščanje in polaganje vseh cevi v jarek ter montaža in poravnava v vertikalni in horizontalni smeri. Obračun za </t>
    </r>
    <r>
      <rPr>
        <b/>
        <sz val="10"/>
        <color theme="1"/>
        <rFont val="Arial Narrow"/>
        <family val="2"/>
        <charset val="238"/>
      </rPr>
      <t>1 m'</t>
    </r>
    <r>
      <rPr>
        <sz val="10"/>
        <color theme="1"/>
        <rFont val="Arial Narrow"/>
        <family val="2"/>
        <charset val="238"/>
      </rPr>
      <t>.</t>
    </r>
  </si>
  <si>
    <r>
      <rPr>
        <b/>
        <sz val="10"/>
        <color theme="1"/>
        <rFont val="Arial Narrow"/>
        <family val="2"/>
        <charset val="238"/>
      </rPr>
      <t>Prenos</t>
    </r>
    <r>
      <rPr>
        <sz val="10"/>
        <color theme="1"/>
        <rFont val="Arial Narrow"/>
        <family val="2"/>
        <charset val="238"/>
      </rPr>
      <t xml:space="preserve">, spuščanje in montaža </t>
    </r>
    <r>
      <rPr>
        <b/>
        <sz val="10"/>
        <color theme="1"/>
        <rFont val="Arial Narrow"/>
        <family val="2"/>
        <charset val="238"/>
      </rPr>
      <t>odzračevalne garniture</t>
    </r>
    <r>
      <rPr>
        <sz val="10"/>
        <color theme="1"/>
        <rFont val="Arial Narrow"/>
        <family val="2"/>
        <charset val="238"/>
      </rPr>
      <t xml:space="preserve"> (podzemna izvedba s cestno kapo).
Obračun za </t>
    </r>
    <r>
      <rPr>
        <b/>
        <sz val="10"/>
        <color theme="1"/>
        <rFont val="Arial Narrow"/>
        <family val="2"/>
        <charset val="238"/>
      </rPr>
      <t>1 kos</t>
    </r>
    <r>
      <rPr>
        <sz val="10"/>
        <color theme="1"/>
        <rFont val="Arial Narrow"/>
        <family val="2"/>
        <charset val="238"/>
      </rPr>
      <t>.</t>
    </r>
  </si>
  <si>
    <r>
      <rPr>
        <b/>
        <sz val="10"/>
        <color theme="1"/>
        <rFont val="Arial Narrow"/>
        <family val="2"/>
        <charset val="238"/>
      </rPr>
      <t>Prenos</t>
    </r>
    <r>
      <rPr>
        <sz val="10"/>
        <color theme="1"/>
        <rFont val="Arial Narrow"/>
        <family val="2"/>
        <charset val="238"/>
      </rPr>
      <t xml:space="preserve">, spuščanje in montaža zobčastih </t>
    </r>
    <r>
      <rPr>
        <b/>
        <sz val="10"/>
        <color theme="1"/>
        <rFont val="Arial Narrow"/>
        <family val="2"/>
        <charset val="238"/>
      </rPr>
      <t>spojk</t>
    </r>
    <r>
      <rPr>
        <sz val="10"/>
        <color theme="1"/>
        <rFont val="Arial Narrow"/>
        <family val="2"/>
        <charset val="238"/>
      </rPr>
      <t xml:space="preserve">, maxi quick spojk in univerzalnih spojk.
Obračun za </t>
    </r>
    <r>
      <rPr>
        <b/>
        <sz val="10"/>
        <color theme="1"/>
        <rFont val="Arial Narrow"/>
        <family val="2"/>
        <charset val="238"/>
      </rPr>
      <t>1 kos</t>
    </r>
    <r>
      <rPr>
        <sz val="10"/>
        <color theme="1"/>
        <rFont val="Arial Narrow"/>
        <family val="2"/>
        <charset val="238"/>
      </rPr>
      <t>.</t>
    </r>
  </si>
  <si>
    <r>
      <t xml:space="preserve">Izvedba </t>
    </r>
    <r>
      <rPr>
        <b/>
        <sz val="10"/>
        <color theme="1"/>
        <rFont val="Arial Narrow"/>
        <family val="2"/>
        <charset val="238"/>
      </rPr>
      <t>tlačnega preizkusa</t>
    </r>
    <r>
      <rPr>
        <sz val="10"/>
        <color theme="1"/>
        <rFont val="Arial Narrow"/>
        <family val="2"/>
        <charset val="238"/>
      </rPr>
      <t xml:space="preserve"> cevovoda do </t>
    </r>
    <r>
      <rPr>
        <b/>
        <sz val="10"/>
        <color theme="1"/>
        <rFont val="Arial Narrow"/>
        <family val="2"/>
        <charset val="238"/>
      </rPr>
      <t>DN 250</t>
    </r>
    <r>
      <rPr>
        <sz val="10"/>
        <color theme="1"/>
        <rFont val="Arial Narrow"/>
        <family val="2"/>
        <charset val="238"/>
      </rPr>
      <t xml:space="preserve"> v skladu s standardom EN 805 in zahtevami upravljalca vodovoda.
Obračun za </t>
    </r>
    <r>
      <rPr>
        <b/>
        <sz val="10"/>
        <color theme="1"/>
        <rFont val="Arial Narrow"/>
        <family val="2"/>
        <charset val="238"/>
      </rPr>
      <t xml:space="preserve">1 m' </t>
    </r>
    <r>
      <rPr>
        <sz val="10"/>
        <color theme="1"/>
        <rFont val="Arial Narrow"/>
        <family val="2"/>
        <charset val="238"/>
      </rPr>
      <t>voda.</t>
    </r>
  </si>
  <si>
    <r>
      <rPr>
        <b/>
        <sz val="10"/>
        <color theme="1"/>
        <rFont val="Arial Narrow"/>
        <family val="2"/>
        <charset val="238"/>
      </rPr>
      <t>Dezinfekcija</t>
    </r>
    <r>
      <rPr>
        <sz val="10"/>
        <color theme="1"/>
        <rFont val="Arial Narrow"/>
        <family val="2"/>
        <charset val="238"/>
      </rPr>
      <t xml:space="preserve"> cevovoda do </t>
    </r>
    <r>
      <rPr>
        <b/>
        <sz val="10"/>
        <color theme="1"/>
        <rFont val="Arial Narrow"/>
        <family val="2"/>
        <charset val="238"/>
      </rPr>
      <t>DN 250</t>
    </r>
    <r>
      <rPr>
        <sz val="10"/>
        <color theme="1"/>
        <rFont val="Arial Narrow"/>
        <family val="2"/>
        <charset val="238"/>
      </rPr>
      <t xml:space="preserve"> pred izvedbo prevezav in vključitvijo v obratovanje. Postavka vključuje izpiranje cevovoda in pridobitev dokazila o ustreznosti kvalitete vode.
Obračun za </t>
    </r>
    <r>
      <rPr>
        <b/>
        <sz val="10"/>
        <color theme="1"/>
        <rFont val="Arial Narrow"/>
        <family val="2"/>
        <charset val="238"/>
      </rPr>
      <t>1 m'</t>
    </r>
    <r>
      <rPr>
        <sz val="10"/>
        <color theme="1"/>
        <rFont val="Arial Narrow"/>
        <family val="2"/>
        <charset val="238"/>
      </rPr>
      <t>.</t>
    </r>
  </si>
  <si>
    <r>
      <t xml:space="preserve">Nabava in </t>
    </r>
    <r>
      <rPr>
        <b/>
        <sz val="10"/>
        <color theme="1"/>
        <rFont val="Arial Narrow"/>
        <family val="2"/>
        <charset val="238"/>
      </rPr>
      <t>polaganje označevalnega traku</t>
    </r>
    <r>
      <rPr>
        <sz val="10"/>
        <color theme="1"/>
        <rFont val="Arial Narrow"/>
        <family val="2"/>
        <charset val="238"/>
      </rPr>
      <t xml:space="preserve"> nad vodovodnimi cevmi.
Obračun za </t>
    </r>
    <r>
      <rPr>
        <b/>
        <sz val="10"/>
        <color theme="1"/>
        <rFont val="Arial Narrow"/>
        <family val="2"/>
        <charset val="238"/>
      </rPr>
      <t>1 m'</t>
    </r>
    <r>
      <rPr>
        <sz val="10"/>
        <color theme="1"/>
        <rFont val="Arial Narrow"/>
        <family val="2"/>
        <charset val="238"/>
      </rPr>
      <t>.</t>
    </r>
  </si>
  <si>
    <r>
      <rPr>
        <b/>
        <sz val="10"/>
        <color theme="1"/>
        <rFont val="Arial Narrow"/>
        <family val="2"/>
        <charset val="238"/>
      </rPr>
      <t>Nabava</t>
    </r>
    <r>
      <rPr>
        <sz val="10"/>
        <color theme="1"/>
        <rFont val="Arial Narrow"/>
        <family val="2"/>
        <charset val="238"/>
      </rPr>
      <t xml:space="preserve">, dobava in montaža </t>
    </r>
    <r>
      <rPr>
        <b/>
        <sz val="10"/>
        <color theme="1"/>
        <rFont val="Arial Narrow"/>
        <family val="2"/>
        <charset val="238"/>
      </rPr>
      <t>tablic</t>
    </r>
    <r>
      <rPr>
        <sz val="10"/>
        <color theme="1"/>
        <rFont val="Arial Narrow"/>
        <family val="2"/>
        <charset val="238"/>
      </rPr>
      <t xml:space="preserve"> za označevanje podtalnih hidrantov, zračnikov in zasunov.
Obračun za </t>
    </r>
    <r>
      <rPr>
        <b/>
        <sz val="10"/>
        <color theme="1"/>
        <rFont val="Arial Narrow"/>
        <family val="2"/>
        <charset val="238"/>
      </rPr>
      <t>1 kos</t>
    </r>
    <r>
      <rPr>
        <sz val="10"/>
        <color theme="1"/>
        <rFont val="Arial Narrow"/>
        <family val="2"/>
        <charset val="238"/>
      </rPr>
      <t>.</t>
    </r>
  </si>
  <si>
    <r>
      <rPr>
        <b/>
        <sz val="10"/>
        <color theme="1"/>
        <rFont val="Arial Narrow"/>
        <family val="2"/>
        <charset val="238"/>
      </rPr>
      <t>Ostala dodatna in nepredvidena dela</t>
    </r>
    <r>
      <rPr>
        <sz val="10"/>
        <color theme="1"/>
        <rFont val="Arial Narrow"/>
        <family val="2"/>
        <charset val="238"/>
      </rPr>
      <t xml:space="preserve">. Obračun stroškov po dejanskih stroških porabe časa in materiala po vpisu v gradbeni dnevnik. Stroški so ocenjeni na </t>
    </r>
    <r>
      <rPr>
        <b/>
        <sz val="10"/>
        <color theme="1"/>
        <rFont val="Arial Narrow"/>
        <family val="2"/>
        <charset val="238"/>
      </rPr>
      <t>20 %</t>
    </r>
    <r>
      <rPr>
        <sz val="10"/>
        <color theme="1"/>
        <rFont val="Arial Narrow"/>
        <family val="2"/>
        <charset val="238"/>
      </rPr>
      <t xml:space="preserve"> vrednosti montažnih del.</t>
    </r>
  </si>
  <si>
    <r>
      <rPr>
        <b/>
        <sz val="10"/>
        <color theme="1"/>
        <rFont val="Arial Narrow"/>
        <family val="2"/>
        <charset val="238"/>
      </rPr>
      <t xml:space="preserve">Montaža PE d 63 </t>
    </r>
    <r>
      <rPr>
        <sz val="10"/>
        <color theme="1"/>
        <rFont val="Arial Narrow"/>
        <family val="2"/>
        <charset val="238"/>
      </rPr>
      <t xml:space="preserve">cevi za </t>
    </r>
    <r>
      <rPr>
        <b/>
        <sz val="10"/>
        <color theme="1"/>
        <rFont val="Arial Narrow"/>
        <family val="2"/>
        <charset val="238"/>
      </rPr>
      <t>provizorij</t>
    </r>
    <r>
      <rPr>
        <sz val="10"/>
        <color theme="1"/>
        <rFont val="Arial Narrow"/>
        <family val="2"/>
        <charset val="238"/>
      </rPr>
      <t xml:space="preserve">, odcep </t>
    </r>
    <r>
      <rPr>
        <b/>
        <sz val="10"/>
        <color theme="1"/>
        <rFont val="Arial Narrow"/>
        <family val="2"/>
        <charset val="238"/>
      </rPr>
      <t>s cevi DN 80</t>
    </r>
    <r>
      <rPr>
        <sz val="10"/>
        <color theme="1"/>
        <rFont val="Arial Narrow"/>
        <family val="2"/>
        <charset val="238"/>
      </rPr>
      <t xml:space="preserve">, po odsekih ob trasi za začasno napajanje objektov v času prekinitve vodovodne cevi zaradi prevezav in priključitvijo hišnih priključkov ob trasi. Postavka vključuje tudi montažo vseh potrebnih spojk in demontažo cevi za provizorij po končanih delih.
Obračun za komplet izvedbo del po </t>
    </r>
    <r>
      <rPr>
        <b/>
        <sz val="10"/>
        <color theme="1"/>
        <rFont val="Arial Narrow"/>
        <family val="2"/>
        <charset val="238"/>
      </rPr>
      <t>1 m'</t>
    </r>
    <r>
      <rPr>
        <sz val="10"/>
        <color theme="1"/>
        <rFont val="Arial Narrow"/>
        <family val="2"/>
        <charset val="238"/>
      </rPr>
      <t>.</t>
    </r>
  </si>
  <si>
    <t>V ceni NL cevi so všteta potrebna standardna tesnila in Vi tesnila.</t>
  </si>
  <si>
    <t>V ceni NL fazonskih kosov so všteta vsa potrebna tesnila. V ceni NL kosov, spojnih kosov in armaturah na prirobnico so všteta vsa potrebna tesnila in vijačni material.</t>
  </si>
  <si>
    <r>
      <t xml:space="preserve">N kos, </t>
    </r>
    <r>
      <rPr>
        <b/>
        <sz val="10"/>
        <color theme="1"/>
        <rFont val="Arial Narrow"/>
        <family val="2"/>
        <charset val="238"/>
      </rPr>
      <t>DN 80</t>
    </r>
    <r>
      <rPr>
        <sz val="10"/>
        <color theme="1"/>
        <rFont val="Arial Narrow"/>
        <family val="2"/>
        <charset val="238"/>
      </rPr>
      <t>, PN 10</t>
    </r>
  </si>
  <si>
    <r>
      <rPr>
        <b/>
        <sz val="10"/>
        <color theme="1"/>
        <rFont val="Arial Narrow"/>
        <family val="2"/>
        <charset val="238"/>
      </rPr>
      <t>Zasun</t>
    </r>
    <r>
      <rPr>
        <sz val="10"/>
        <color theme="1"/>
        <rFont val="Arial Narrow"/>
        <family val="2"/>
        <charset val="238"/>
      </rPr>
      <t xml:space="preserve">, kratka izvedba z vgradno garnituro, talno samozaporno kapo in montažno podložno ploščo, </t>
    </r>
    <r>
      <rPr>
        <b/>
        <sz val="10"/>
        <color theme="1"/>
        <rFont val="Arial Narrow"/>
        <family val="2"/>
        <charset val="238"/>
      </rPr>
      <t>H = 1,0 - 1,8 m, DN 80</t>
    </r>
    <r>
      <rPr>
        <sz val="10"/>
        <color theme="1"/>
        <rFont val="Arial Narrow"/>
        <family val="2"/>
        <charset val="238"/>
      </rPr>
      <t>, PN 10</t>
    </r>
  </si>
  <si>
    <r>
      <rPr>
        <b/>
        <sz val="10"/>
        <color theme="1"/>
        <rFont val="Arial Narrow"/>
        <family val="2"/>
        <charset val="238"/>
      </rPr>
      <t>Nadtalni INOX hidrant</t>
    </r>
    <r>
      <rPr>
        <sz val="10"/>
        <color theme="1"/>
        <rFont val="Arial Narrow"/>
        <family val="2"/>
        <charset val="238"/>
      </rPr>
      <t xml:space="preserve"> lomljive izvedbe z letečo prirobnico in vgradno dolžino 1,25 m, </t>
    </r>
    <r>
      <rPr>
        <b/>
        <sz val="10"/>
        <color theme="1"/>
        <rFont val="Arial Narrow"/>
        <family val="2"/>
        <charset val="238"/>
      </rPr>
      <t>DN 80</t>
    </r>
    <r>
      <rPr>
        <sz val="10"/>
        <color theme="1"/>
        <rFont val="Arial Narrow"/>
        <family val="2"/>
        <charset val="238"/>
      </rPr>
      <t xml:space="preserve"> (skladen z SIST EN 14384:2005).</t>
    </r>
  </si>
  <si>
    <t>V ceni spojnih kosov je vključen ves potreben vijačni material za medprirobnične spoje fazonskih kosov, armatur in spojnih kosov.</t>
  </si>
  <si>
    <r>
      <rPr>
        <b/>
        <sz val="10"/>
        <color theme="1"/>
        <rFont val="Arial Narrow"/>
        <family val="2"/>
        <charset val="238"/>
      </rPr>
      <t>Ostala dodatna in nepredvidena dela</t>
    </r>
    <r>
      <rPr>
        <sz val="10"/>
        <color theme="1"/>
        <rFont val="Arial Narrow"/>
        <family val="2"/>
        <charset val="238"/>
      </rPr>
      <t xml:space="preserve">. Obračun stroškov po dejanskih stroških porabe časa in materiala po vpisu v gradbeni dnevnik. Stroški so ocenjeni na </t>
    </r>
    <r>
      <rPr>
        <b/>
        <sz val="10"/>
        <color theme="1"/>
        <rFont val="Arial Narrow"/>
        <family val="2"/>
        <charset val="238"/>
      </rPr>
      <t>20 %</t>
    </r>
    <r>
      <rPr>
        <sz val="10"/>
        <color theme="1"/>
        <rFont val="Arial Narrow"/>
        <family val="2"/>
        <charset val="238"/>
      </rPr>
      <t xml:space="preserve"> vrednosti materiala.</t>
    </r>
  </si>
  <si>
    <t>POOBLAŠČENI INVESTITOR:</t>
  </si>
  <si>
    <t>DDV 22 %</t>
  </si>
  <si>
    <t>SKUPAJ BRUTO:</t>
  </si>
  <si>
    <r>
      <rPr>
        <b/>
        <sz val="10"/>
        <color theme="1"/>
        <rFont val="Arial Narrow"/>
        <family val="2"/>
        <charset val="238"/>
      </rPr>
      <t>Strojni</t>
    </r>
    <r>
      <rPr>
        <sz val="10"/>
        <color theme="1"/>
        <rFont val="Arial Narrow"/>
        <family val="2"/>
        <charset val="238"/>
      </rPr>
      <t xml:space="preserve"> izkop vezljive zemljine/zrnate kamnine 3. - 4. kategorije </t>
    </r>
    <r>
      <rPr>
        <b/>
        <sz val="10"/>
        <color theme="1"/>
        <rFont val="Arial Narrow"/>
        <family val="2"/>
        <charset val="238"/>
      </rPr>
      <t xml:space="preserve">z nakladanjem na kamion. </t>
    </r>
    <r>
      <rPr>
        <sz val="10"/>
        <color theme="1"/>
        <rFont val="Arial Narrow"/>
        <family val="2"/>
        <charset val="238"/>
      </rPr>
      <t xml:space="preserve">Izkop brežine se izvaja v naklonu 65° do </t>
    </r>
    <r>
      <rPr>
        <b/>
        <sz val="10"/>
        <color theme="1"/>
        <rFont val="Arial Narrow"/>
        <family val="2"/>
        <charset val="238"/>
      </rPr>
      <t>nivoja novega tampona</t>
    </r>
    <r>
      <rPr>
        <sz val="10"/>
        <color theme="1"/>
        <rFont val="Arial Narrow"/>
        <family val="2"/>
        <charset val="238"/>
      </rPr>
      <t xml:space="preserve">, širina dna je 0,6 m in globine do 2,0 m.
Obračun za </t>
    </r>
    <r>
      <rPr>
        <b/>
        <sz val="10"/>
        <color theme="1"/>
        <rFont val="Arial Narrow"/>
        <family val="2"/>
        <charset val="238"/>
      </rPr>
      <t>1 m</t>
    </r>
    <r>
      <rPr>
        <b/>
        <vertAlign val="superscript"/>
        <sz val="10"/>
        <color theme="1"/>
        <rFont val="Arial Narrow"/>
        <family val="2"/>
        <charset val="238"/>
      </rPr>
      <t>3</t>
    </r>
    <r>
      <rPr>
        <sz val="10"/>
        <color theme="1"/>
        <rFont val="Arial Narrow"/>
        <family val="2"/>
        <charset val="238"/>
      </rPr>
      <t>.</t>
    </r>
  </si>
  <si>
    <r>
      <rPr>
        <b/>
        <sz val="10"/>
        <color theme="1"/>
        <rFont val="Arial Narrow"/>
        <family val="2"/>
        <charset val="238"/>
      </rPr>
      <t>Ročni</t>
    </r>
    <r>
      <rPr>
        <sz val="10"/>
        <color theme="1"/>
        <rFont val="Arial Narrow"/>
        <family val="2"/>
        <charset val="238"/>
      </rPr>
      <t xml:space="preserve"> izkop vezljive zemljine/zrnate kamnine 3. - 4. kategorije </t>
    </r>
    <r>
      <rPr>
        <b/>
        <sz val="10"/>
        <color theme="1"/>
        <rFont val="Arial Narrow"/>
        <family val="2"/>
        <charset val="238"/>
      </rPr>
      <t>z nakladanjem na kamion</t>
    </r>
    <r>
      <rPr>
        <sz val="10"/>
        <color theme="1"/>
        <rFont val="Arial Narrow"/>
        <family val="2"/>
        <charset val="238"/>
      </rPr>
      <t xml:space="preserve">. Izkop brežine se izvaja v naklonu 65° do </t>
    </r>
    <r>
      <rPr>
        <b/>
        <sz val="10"/>
        <color theme="1"/>
        <rFont val="Arial Narrow"/>
        <family val="2"/>
        <charset val="238"/>
      </rPr>
      <t>nivoja novega tampona</t>
    </r>
    <r>
      <rPr>
        <sz val="10"/>
        <color theme="1"/>
        <rFont val="Arial Narrow"/>
        <family val="2"/>
        <charset val="238"/>
      </rPr>
      <t xml:space="preserve">, širina dna je 0,6 m in globine do 2,0 m.
Obračun za </t>
    </r>
    <r>
      <rPr>
        <b/>
        <sz val="10"/>
        <color theme="1"/>
        <rFont val="Arial Narrow"/>
        <family val="2"/>
        <charset val="238"/>
      </rPr>
      <t>1 m</t>
    </r>
    <r>
      <rPr>
        <b/>
        <vertAlign val="superscript"/>
        <sz val="10"/>
        <color theme="1"/>
        <rFont val="Arial Narrow"/>
        <family val="2"/>
        <charset val="238"/>
      </rPr>
      <t>3</t>
    </r>
    <r>
      <rPr>
        <sz val="10"/>
        <color theme="1"/>
        <rFont val="Arial Narrow"/>
        <family val="2"/>
        <charset val="238"/>
      </rPr>
      <t>.</t>
    </r>
  </si>
  <si>
    <r>
      <t xml:space="preserve">Nabava in dobava peščenega materiala (gramoza) 0,02 - 16 mm oziroma po navodilih proizvajalca cevi ter </t>
    </r>
    <r>
      <rPr>
        <b/>
        <sz val="10"/>
        <color theme="1"/>
        <rFont val="Arial Narrow"/>
        <family val="2"/>
        <charset val="238"/>
      </rPr>
      <t>izdelava obsipa in nasipa</t>
    </r>
    <r>
      <rPr>
        <sz val="10"/>
        <color theme="1"/>
        <rFont val="Arial Narrow"/>
        <family val="2"/>
        <charset val="238"/>
      </rPr>
      <t xml:space="preserve"> 20 cm nad temenom cevi. Izvedba 3 - 5 cm debelega ležišča cevi na peščeni posteljici. Obsip cevi se izvaja v slojih po 20 cm istočasno na obeh straneh cevi in se utrjuje do 95 % trdnosti po standardnem Proktorjevem postopku. Paziti je potrebno, da se cev ne premakne iz ležišča.
Obračun za </t>
    </r>
    <r>
      <rPr>
        <b/>
        <sz val="10"/>
        <color theme="1"/>
        <rFont val="Arial Narrow"/>
        <family val="2"/>
        <charset val="238"/>
      </rPr>
      <t>1 m</t>
    </r>
    <r>
      <rPr>
        <b/>
        <vertAlign val="superscript"/>
        <sz val="10"/>
        <color theme="1"/>
        <rFont val="Arial Narrow"/>
        <family val="2"/>
        <charset val="238"/>
      </rPr>
      <t>3</t>
    </r>
    <r>
      <rPr>
        <sz val="10"/>
        <color theme="1"/>
        <rFont val="Arial Narrow"/>
        <family val="2"/>
        <charset val="238"/>
      </rPr>
      <t>.</t>
    </r>
  </si>
  <si>
    <t>Vodovod - širok izkop</t>
  </si>
  <si>
    <t>1_18</t>
  </si>
  <si>
    <t>1_17</t>
  </si>
  <si>
    <r>
      <rPr>
        <b/>
        <sz val="10"/>
        <color theme="1"/>
        <rFont val="Arial Narrow"/>
        <family val="2"/>
        <charset val="238"/>
      </rPr>
      <t xml:space="preserve">Rezkanje asfalta </t>
    </r>
    <r>
      <rPr>
        <sz val="10"/>
        <color theme="1"/>
        <rFont val="Arial Narrow"/>
        <family val="2"/>
        <charset val="238"/>
      </rPr>
      <t xml:space="preserve">v debelini </t>
    </r>
    <r>
      <rPr>
        <b/>
        <sz val="10"/>
        <color theme="1"/>
        <rFont val="Arial Narrow"/>
        <family val="2"/>
        <charset val="238"/>
      </rPr>
      <t xml:space="preserve">3 - 5 cm </t>
    </r>
    <r>
      <rPr>
        <sz val="10"/>
        <color theme="1"/>
        <rFont val="Arial Narrow"/>
        <family val="2"/>
        <charset val="238"/>
      </rPr>
      <t xml:space="preserve">na robovih že odrezanega asfalta v </t>
    </r>
    <r>
      <rPr>
        <b/>
        <sz val="10"/>
        <color theme="1"/>
        <rFont val="Arial Narrow"/>
        <family val="2"/>
        <charset val="238"/>
      </rPr>
      <t xml:space="preserve">širini 0,20 do 0,50 m </t>
    </r>
    <r>
      <rPr>
        <sz val="10"/>
        <color theme="1"/>
        <rFont val="Arial Narrow"/>
        <family val="2"/>
        <charset val="238"/>
      </rPr>
      <t xml:space="preserve">in odvozom na trajno lastno deponijo, vključno s stroški deponije. 
Obračun za </t>
    </r>
    <r>
      <rPr>
        <b/>
        <sz val="10"/>
        <color theme="1"/>
        <rFont val="Arial Narrow"/>
        <family val="2"/>
        <charset val="238"/>
      </rPr>
      <t>1 m</t>
    </r>
    <r>
      <rPr>
        <b/>
        <vertAlign val="superscript"/>
        <sz val="10"/>
        <color theme="1"/>
        <rFont val="Arial Narrow"/>
        <family val="2"/>
        <charset val="238"/>
      </rPr>
      <t>2</t>
    </r>
    <r>
      <rPr>
        <sz val="10"/>
        <color theme="1"/>
        <rFont val="Arial Narrow"/>
        <family val="2"/>
        <charset val="238"/>
      </rPr>
      <t>.</t>
    </r>
  </si>
  <si>
    <r>
      <t xml:space="preserve">Izdelava </t>
    </r>
    <r>
      <rPr>
        <b/>
        <sz val="10"/>
        <color theme="1"/>
        <rFont val="Arial Narrow"/>
        <family val="2"/>
        <charset val="238"/>
      </rPr>
      <t>finega planuma</t>
    </r>
    <r>
      <rPr>
        <sz val="10"/>
        <color theme="1"/>
        <rFont val="Arial Narrow"/>
        <family val="2"/>
        <charset val="238"/>
      </rPr>
      <t xml:space="preserve"> zgornjega ustroja in utrjevanjem na predpisano nosilnost, vključno z dosipom materiala in meritvami nosilnosti. 
Obračun za </t>
    </r>
    <r>
      <rPr>
        <b/>
        <sz val="10"/>
        <color theme="1"/>
        <rFont val="Arial Narrow"/>
        <family val="2"/>
        <charset val="238"/>
      </rPr>
      <t>1 m</t>
    </r>
    <r>
      <rPr>
        <b/>
        <vertAlign val="superscript"/>
        <sz val="10"/>
        <color theme="1"/>
        <rFont val="Arial Narrow"/>
        <family val="2"/>
        <charset val="238"/>
      </rPr>
      <t>2</t>
    </r>
    <r>
      <rPr>
        <sz val="10"/>
        <color theme="1"/>
        <rFont val="Arial Narrow"/>
        <family val="2"/>
        <charset val="238"/>
      </rPr>
      <t>.</t>
    </r>
  </si>
  <si>
    <r>
      <t xml:space="preserve">Izdelava </t>
    </r>
    <r>
      <rPr>
        <b/>
        <sz val="10"/>
        <color theme="1"/>
        <rFont val="Arial Narrow"/>
        <family val="2"/>
        <charset val="238"/>
      </rPr>
      <t>varnostnega načrta</t>
    </r>
    <r>
      <rPr>
        <sz val="10"/>
        <color theme="1"/>
        <rFont val="Arial Narrow"/>
        <family val="2"/>
        <charset val="238"/>
      </rPr>
      <t xml:space="preserve"> za enostavnejši objekt. V izdelavo so vključeni vsi stroški. Koordinacija VZPD na gradbišču. V ceno je vštet tudi en obisk na gradbišču.
V ponudbi se predpostavi cena </t>
    </r>
    <r>
      <rPr>
        <b/>
        <sz val="10"/>
        <color theme="1"/>
        <rFont val="Arial Narrow"/>
        <family val="2"/>
        <charset val="238"/>
      </rPr>
      <t>200 €</t>
    </r>
    <r>
      <rPr>
        <sz val="10"/>
        <color theme="1"/>
        <rFont val="Arial Narrow"/>
        <family val="2"/>
        <charset val="238"/>
      </rPr>
      <t>.</t>
    </r>
  </si>
  <si>
    <t>1_19</t>
  </si>
  <si>
    <r>
      <t xml:space="preserve">Zasip z </t>
    </r>
    <r>
      <rPr>
        <b/>
        <sz val="10"/>
        <color theme="1"/>
        <rFont val="Arial Narrow"/>
        <family val="2"/>
        <charset val="238"/>
      </rPr>
      <t>obstoječim materialom</t>
    </r>
    <r>
      <rPr>
        <sz val="10"/>
        <color theme="1"/>
        <rFont val="Arial Narrow"/>
        <family val="2"/>
        <charset val="238"/>
      </rPr>
      <t xml:space="preserve"> (do 10 %) do višine potrebne za dokončno ureditev terena, to je </t>
    </r>
    <r>
      <rPr>
        <b/>
        <sz val="10"/>
        <color theme="1"/>
        <rFont val="Arial Narrow"/>
        <family val="2"/>
        <charset val="238"/>
      </rPr>
      <t>do globine 0,5 m</t>
    </r>
    <r>
      <rPr>
        <sz val="10"/>
        <color theme="1"/>
        <rFont val="Arial Narrow"/>
        <family val="2"/>
        <charset val="238"/>
      </rPr>
      <t xml:space="preserve"> pod nivojem asfalta, vključno s komprimiranjem v slojih debeline 20 cm. 
Obračun za </t>
    </r>
    <r>
      <rPr>
        <b/>
        <sz val="10"/>
        <color theme="1"/>
        <rFont val="Arial Narrow"/>
        <family val="2"/>
        <charset val="238"/>
      </rPr>
      <t>1 m</t>
    </r>
    <r>
      <rPr>
        <b/>
        <vertAlign val="superscript"/>
        <sz val="10"/>
        <color theme="1"/>
        <rFont val="Arial Narrow"/>
        <family val="2"/>
        <charset val="238"/>
      </rPr>
      <t>3</t>
    </r>
    <r>
      <rPr>
        <sz val="10"/>
        <color theme="1"/>
        <rFont val="Arial Narrow"/>
        <family val="2"/>
        <charset val="238"/>
      </rPr>
      <t xml:space="preserve"> izvedenega nasipa.</t>
    </r>
  </si>
  <si>
    <r>
      <t xml:space="preserve">Nabava, postavitev in obbetoniranje </t>
    </r>
    <r>
      <rPr>
        <b/>
        <sz val="10"/>
        <color theme="1"/>
        <rFont val="Arial Narrow"/>
        <family val="2"/>
        <charset val="238"/>
      </rPr>
      <t>stebričkov signalnih tablic</t>
    </r>
    <r>
      <rPr>
        <sz val="10"/>
        <color theme="1"/>
        <rFont val="Arial Narrow"/>
        <family val="2"/>
        <charset val="238"/>
      </rPr>
      <t xml:space="preserve"> za oznako podzemnih hidrantov, odzračevalnih garnitur in zasunov. Stebrički so iz jeklenih korozijako zaščitenih cevi fi 50 in višine 2500 mm. Poraba betona do 0,15 m3/kos.
Obračun za </t>
    </r>
    <r>
      <rPr>
        <b/>
        <sz val="10"/>
        <color theme="1"/>
        <rFont val="Arial Narrow"/>
        <family val="2"/>
        <charset val="238"/>
      </rPr>
      <t>1 kos</t>
    </r>
    <r>
      <rPr>
        <sz val="10"/>
        <color theme="1"/>
        <rFont val="Arial Narrow"/>
        <family val="2"/>
        <charset val="238"/>
      </rPr>
      <t>.</t>
    </r>
  </si>
  <si>
    <t>INVESTITOR:</t>
  </si>
  <si>
    <t>1. ZEMELJSKA DELA</t>
  </si>
  <si>
    <t>2. MONTAŽNA DELA</t>
  </si>
  <si>
    <t>3. NABAVA MATERIALA</t>
  </si>
  <si>
    <t>A: GLAVNI VOD</t>
  </si>
  <si>
    <r>
      <t xml:space="preserve">CEVI: </t>
    </r>
    <r>
      <rPr>
        <sz val="11"/>
        <rFont val="Arial Narrow"/>
        <family val="2"/>
        <charset val="238"/>
      </rPr>
      <t xml:space="preserve"> SIST EN 545:2010, C40</t>
    </r>
  </si>
  <si>
    <t>OBČINA DOMŽALE</t>
  </si>
  <si>
    <t>Ljubljanska c. 69, 1230 Domžale</t>
  </si>
  <si>
    <r>
      <rPr>
        <b/>
        <sz val="10"/>
        <rFont val="Arial Narrow"/>
        <family val="2"/>
        <charset val="238"/>
      </rPr>
      <t>Podtalni hidrant-blatnik</t>
    </r>
    <r>
      <rPr>
        <sz val="10"/>
        <rFont val="Arial Narrow"/>
        <family val="2"/>
        <charset val="238"/>
      </rPr>
      <t xml:space="preserve"> s podložko in cestno kapo,               </t>
    </r>
    <r>
      <rPr>
        <b/>
        <sz val="10"/>
        <rFont val="Arial Narrow"/>
        <family val="2"/>
        <charset val="238"/>
      </rPr>
      <t>H = 1,5 m</t>
    </r>
    <r>
      <rPr>
        <sz val="10"/>
        <rFont val="Arial Narrow"/>
        <family val="2"/>
        <charset val="238"/>
      </rPr>
      <t xml:space="preserve">, npr. Hawle 490F/490Z z možnostjo popolne izpraznitve in pretokom 165 m3/h pri 1 bar tlačne razlike,      </t>
    </r>
    <r>
      <rPr>
        <b/>
        <sz val="10"/>
        <rFont val="Arial Narrow"/>
        <family val="2"/>
        <charset val="238"/>
      </rPr>
      <t>DN 80</t>
    </r>
    <r>
      <rPr>
        <sz val="10"/>
        <rFont val="Arial Narrow"/>
        <family val="2"/>
        <charset val="238"/>
      </rPr>
      <t xml:space="preserve">, PN 16 (skladen z </t>
    </r>
    <r>
      <rPr>
        <b/>
        <sz val="10"/>
        <rFont val="Arial Narrow"/>
        <family val="2"/>
        <charset val="238"/>
      </rPr>
      <t>DIN 3221).</t>
    </r>
  </si>
  <si>
    <r>
      <t xml:space="preserve">Vzdrževanje </t>
    </r>
    <r>
      <rPr>
        <b/>
        <sz val="10"/>
        <color theme="1"/>
        <rFont val="Arial Narrow"/>
        <family val="2"/>
        <charset val="238"/>
      </rPr>
      <t>makadamskega vozišča</t>
    </r>
    <r>
      <rPr>
        <sz val="10"/>
        <color theme="1"/>
        <rFont val="Arial Narrow"/>
        <family val="2"/>
        <charset val="238"/>
      </rPr>
      <t xml:space="preserve"> z dosipom materiala pred dokončno utrditvijo vozišča. Izvedba vsakodnevno v času gradnje.</t>
    </r>
  </si>
  <si>
    <r>
      <rPr>
        <b/>
        <sz val="10"/>
        <color theme="1"/>
        <rFont val="Arial Narrow"/>
        <family val="2"/>
        <charset val="238"/>
      </rPr>
      <t>Odzračevalna garnitura</t>
    </r>
    <r>
      <rPr>
        <sz val="10"/>
        <color theme="1"/>
        <rFont val="Arial Narrow"/>
        <family val="2"/>
        <charset val="238"/>
      </rPr>
      <t xml:space="preserve"> podzemne izvedbe s cestno kapo in betonsko podložko, </t>
    </r>
    <r>
      <rPr>
        <b/>
        <sz val="10"/>
        <color theme="1"/>
        <rFont val="Arial Narrow"/>
        <family val="2"/>
        <charset val="238"/>
      </rPr>
      <t>H = 1,00 m</t>
    </r>
    <r>
      <rPr>
        <sz val="10"/>
        <color theme="1"/>
        <rFont val="Arial Narrow"/>
        <family val="2"/>
        <charset val="238"/>
      </rPr>
      <t xml:space="preserve">, največji zračni pretok 3,1 m3/min, </t>
    </r>
    <r>
      <rPr>
        <b/>
        <sz val="10"/>
        <color theme="1"/>
        <rFont val="Arial Narrow"/>
        <family val="2"/>
        <charset val="238"/>
      </rPr>
      <t>DN 50</t>
    </r>
    <r>
      <rPr>
        <sz val="10"/>
        <color theme="1"/>
        <rFont val="Arial Narrow"/>
        <family val="2"/>
        <charset val="238"/>
      </rPr>
      <t>, PN 10 (skladen z EN 1092-1).</t>
    </r>
  </si>
  <si>
    <r>
      <t xml:space="preserve">Vodovodne cevi </t>
    </r>
    <r>
      <rPr>
        <b/>
        <sz val="10"/>
        <color theme="1"/>
        <rFont val="Arial Narrow"/>
        <family val="2"/>
        <charset val="238"/>
      </rPr>
      <t>PE d 90x8,2 mm</t>
    </r>
  </si>
  <si>
    <r>
      <t xml:space="preserve">Zobčasta </t>
    </r>
    <r>
      <rPr>
        <b/>
        <sz val="10"/>
        <color theme="1"/>
        <rFont val="Arial Narrow"/>
        <family val="2"/>
        <charset val="238"/>
      </rPr>
      <t>spojka DN 80</t>
    </r>
    <r>
      <rPr>
        <sz val="10"/>
        <color theme="1"/>
        <rFont val="Arial Narrow"/>
        <family val="2"/>
        <charset val="238"/>
      </rPr>
      <t xml:space="preserve"> (d 90)</t>
    </r>
  </si>
  <si>
    <r>
      <t xml:space="preserve">INVESTICIJSKO VZDRŽEVANJE VODOVODA V OBČINI </t>
    </r>
    <r>
      <rPr>
        <b/>
        <sz val="11"/>
        <rFont val="Arial Narrow"/>
        <family val="2"/>
        <charset val="238"/>
      </rPr>
      <t>DOMŽALE</t>
    </r>
  </si>
  <si>
    <t>Faktor razrahljivosti upoštevan v ceni na enoto.</t>
  </si>
  <si>
    <r>
      <t xml:space="preserve">Sekanje podrasti - grmovja in dreves debel do 10 cm, strojno in ročno,  z razžaganjem in nalaganjem na transportna vozila ter odvozom na deponijo (vključno s stroški deponiranja).
Obračun za </t>
    </r>
    <r>
      <rPr>
        <b/>
        <sz val="10"/>
        <color theme="1"/>
        <rFont val="Arial Narrow"/>
        <family val="2"/>
        <charset val="238"/>
      </rPr>
      <t>1 m</t>
    </r>
    <r>
      <rPr>
        <b/>
        <vertAlign val="superscript"/>
        <sz val="10"/>
        <color theme="1"/>
        <rFont val="Arial Narrow"/>
        <family val="2"/>
        <charset val="238"/>
      </rPr>
      <t>3</t>
    </r>
    <r>
      <rPr>
        <sz val="10"/>
        <color theme="1"/>
        <rFont val="Arial Narrow"/>
        <family val="2"/>
        <charset val="238"/>
      </rPr>
      <t>.</t>
    </r>
  </si>
  <si>
    <r>
      <t xml:space="preserve">Odstranitev dreves nad fi 10 cm, drevesnih panjev, strojno in ročno, z razžaganjem in nalaganjem na transportna vozila ter odvozom na deponijo (vključno s stroški deponiranja).
Obračun za </t>
    </r>
    <r>
      <rPr>
        <b/>
        <sz val="10"/>
        <color theme="1"/>
        <rFont val="Arial Narrow"/>
        <family val="2"/>
        <charset val="238"/>
      </rPr>
      <t>1 m</t>
    </r>
    <r>
      <rPr>
        <b/>
        <vertAlign val="superscript"/>
        <sz val="10"/>
        <color theme="1"/>
        <rFont val="Arial Narrow"/>
        <family val="2"/>
        <charset val="238"/>
      </rPr>
      <t>3</t>
    </r>
    <r>
      <rPr>
        <sz val="10"/>
        <color theme="1"/>
        <rFont val="Arial Narrow"/>
        <family val="2"/>
        <charset val="238"/>
      </rPr>
      <t>.</t>
    </r>
  </si>
  <si>
    <r>
      <rPr>
        <b/>
        <sz val="10"/>
        <color theme="1"/>
        <rFont val="Arial Narrow"/>
        <family val="2"/>
        <charset val="238"/>
      </rPr>
      <t>Strojni</t>
    </r>
    <r>
      <rPr>
        <sz val="10"/>
        <color theme="1"/>
        <rFont val="Arial Narrow"/>
        <family val="2"/>
        <charset val="238"/>
      </rPr>
      <t xml:space="preserve"> izkop vezljive zemljine/zrnate kamnine 4.-5. kategorije </t>
    </r>
    <r>
      <rPr>
        <b/>
        <sz val="10"/>
        <color theme="1"/>
        <rFont val="Arial Narrow"/>
        <family val="2"/>
        <charset val="238"/>
      </rPr>
      <t xml:space="preserve">z nakladanjem na transportno vozilo. </t>
    </r>
    <r>
      <rPr>
        <sz val="10"/>
        <color theme="1"/>
        <rFont val="Arial Narrow"/>
        <family val="2"/>
        <charset val="238"/>
      </rPr>
      <t xml:space="preserve">Izkop brežine se izvaja v naklonu 65° do </t>
    </r>
    <r>
      <rPr>
        <b/>
        <sz val="10"/>
        <color theme="1"/>
        <rFont val="Arial Narrow"/>
        <family val="2"/>
        <charset val="238"/>
      </rPr>
      <t>nivoja terena</t>
    </r>
    <r>
      <rPr>
        <sz val="10"/>
        <color theme="1"/>
        <rFont val="Arial Narrow"/>
        <family val="2"/>
        <charset val="238"/>
      </rPr>
      <t xml:space="preserve">, širina dna je 0,6 m in globine do 2,0 m </t>
    </r>
    <r>
      <rPr>
        <b/>
        <sz val="10"/>
        <color theme="1"/>
        <rFont val="Arial Narrow"/>
        <family val="2"/>
        <charset val="238"/>
      </rPr>
      <t>-v strmi brežini uporaba manjše strojne mehanizacije, primerno za strme brežine, z ravno žlico</t>
    </r>
    <r>
      <rPr>
        <sz val="10"/>
        <color theme="1"/>
        <rFont val="Arial Narrow"/>
        <family val="2"/>
        <charset val="238"/>
      </rPr>
      <t xml:space="preserve">
Obračun za </t>
    </r>
    <r>
      <rPr>
        <b/>
        <sz val="10"/>
        <color theme="1"/>
        <rFont val="Arial Narrow"/>
        <family val="2"/>
        <charset val="238"/>
      </rPr>
      <t>1 m</t>
    </r>
    <r>
      <rPr>
        <b/>
        <vertAlign val="superscript"/>
        <sz val="10"/>
        <color theme="1"/>
        <rFont val="Arial Narrow"/>
        <family val="2"/>
        <charset val="238"/>
      </rPr>
      <t>3</t>
    </r>
    <r>
      <rPr>
        <sz val="10"/>
        <color theme="1"/>
        <rFont val="Arial Narrow"/>
        <family val="2"/>
        <charset val="238"/>
      </rPr>
      <t>.</t>
    </r>
  </si>
  <si>
    <r>
      <rPr>
        <b/>
        <sz val="10"/>
        <color theme="1"/>
        <rFont val="Arial Narrow"/>
        <family val="2"/>
        <charset val="238"/>
      </rPr>
      <t>Ročni</t>
    </r>
    <r>
      <rPr>
        <sz val="10"/>
        <color theme="1"/>
        <rFont val="Arial Narrow"/>
        <family val="2"/>
        <charset val="238"/>
      </rPr>
      <t xml:space="preserve"> izkop vezljive zemljine/zrnate kamnine 4.-5. kategorije </t>
    </r>
    <r>
      <rPr>
        <b/>
        <sz val="10"/>
        <color theme="1"/>
        <rFont val="Arial Narrow"/>
        <family val="2"/>
        <charset val="238"/>
      </rPr>
      <t>z nakladanjem na transportno vozilo</t>
    </r>
    <r>
      <rPr>
        <sz val="10"/>
        <color theme="1"/>
        <rFont val="Arial Narrow"/>
        <family val="2"/>
        <charset val="238"/>
      </rPr>
      <t xml:space="preserve">. Izkop brežine se izvaja v naklonu 65° do </t>
    </r>
    <r>
      <rPr>
        <b/>
        <sz val="10"/>
        <color theme="1"/>
        <rFont val="Arial Narrow"/>
        <family val="2"/>
        <charset val="238"/>
      </rPr>
      <t>nivoja terena</t>
    </r>
    <r>
      <rPr>
        <sz val="10"/>
        <color theme="1"/>
        <rFont val="Arial Narrow"/>
        <family val="2"/>
        <charset val="238"/>
      </rPr>
      <t xml:space="preserve">, širina dna je 0,6 m in globine do 2,0 m.
Obračun za </t>
    </r>
    <r>
      <rPr>
        <b/>
        <sz val="10"/>
        <color theme="1"/>
        <rFont val="Arial Narrow"/>
        <family val="2"/>
        <charset val="238"/>
      </rPr>
      <t>1 m</t>
    </r>
    <r>
      <rPr>
        <b/>
        <vertAlign val="superscript"/>
        <sz val="10"/>
        <color theme="1"/>
        <rFont val="Arial Narrow"/>
        <family val="2"/>
        <charset val="238"/>
      </rPr>
      <t>3</t>
    </r>
    <r>
      <rPr>
        <sz val="10"/>
        <color theme="1"/>
        <rFont val="Arial Narrow"/>
        <family val="2"/>
        <charset val="238"/>
      </rPr>
      <t>.</t>
    </r>
  </si>
  <si>
    <r>
      <t xml:space="preserve">FF l=500 mm, </t>
    </r>
    <r>
      <rPr>
        <b/>
        <sz val="10"/>
        <color theme="1"/>
        <rFont val="Arial Narrow"/>
        <family val="2"/>
        <charset val="238"/>
      </rPr>
      <t>DN 80</t>
    </r>
    <r>
      <rPr>
        <sz val="10"/>
        <color theme="1"/>
        <rFont val="Arial Narrow"/>
        <family val="2"/>
        <charset val="238"/>
      </rPr>
      <t>, PN 10</t>
    </r>
  </si>
  <si>
    <t>VODOVOD PODREČJE-VH ŠUMBERK</t>
  </si>
  <si>
    <r>
      <rPr>
        <b/>
        <sz val="10"/>
        <color theme="1"/>
        <rFont val="Arial Narrow"/>
        <family val="2"/>
        <charset val="238"/>
      </rPr>
      <t>Priprava gradbišča</t>
    </r>
    <r>
      <rPr>
        <sz val="10"/>
        <color theme="1"/>
        <rFont val="Arial Narrow"/>
        <family val="2"/>
        <charset val="238"/>
      </rPr>
      <t xml:space="preserve"> v dolžini </t>
    </r>
    <r>
      <rPr>
        <b/>
        <sz val="10"/>
        <color theme="1"/>
        <rFont val="Arial Narrow"/>
        <family val="2"/>
        <charset val="238"/>
      </rPr>
      <t>L =512 m</t>
    </r>
    <r>
      <rPr>
        <sz val="10"/>
        <color theme="1"/>
        <rFont val="Arial Narrow"/>
        <family val="2"/>
        <charset val="238"/>
      </rPr>
      <t>. Odstranitev morebitnih ovir in utrditev delovnega platoja. Po končanih delih se gradbišče pospravi in vzpostavi v prvotno oziroma novo stanje po zunanji ureditvi območja. Ureditev začasnih dostopov do objektov preko izkopanih jarkov iz lesenih plohov debeline 5 cm in ograjo. Priprava gradbišča, določitev deponije vodovodnega materiala in zavarovanje gradbene jame.</t>
    </r>
  </si>
  <si>
    <r>
      <rPr>
        <b/>
        <sz val="10"/>
        <color theme="1"/>
        <rFont val="Arial Narrow"/>
        <family val="2"/>
        <charset val="238"/>
      </rPr>
      <t>Rezkanje ali rušenje</t>
    </r>
    <r>
      <rPr>
        <sz val="10"/>
        <color theme="1"/>
        <rFont val="Arial Narrow"/>
        <family val="2"/>
        <charset val="238"/>
      </rPr>
      <t xml:space="preserve"> asfaltnega cestišča-pločnika v debelini do 11 cm v potrebni širini vključno z </t>
    </r>
    <r>
      <rPr>
        <b/>
        <sz val="10"/>
        <color theme="1"/>
        <rFont val="Arial Narrow"/>
        <family val="2"/>
        <charset val="238"/>
      </rPr>
      <t>zarezanjem</t>
    </r>
    <r>
      <rPr>
        <sz val="10"/>
        <color theme="1"/>
        <rFont val="Arial Narrow"/>
        <family val="2"/>
        <charset val="238"/>
      </rPr>
      <t xml:space="preserve">, poravnavanjem, zavaljanjem in odvozom na trajno lastno deponijo, vključno s stroški deponije. Zagotavljanje prevoznosti do končne ureditve. 
Obračun za </t>
    </r>
    <r>
      <rPr>
        <b/>
        <sz val="10"/>
        <color theme="1"/>
        <rFont val="Arial Narrow"/>
        <family val="2"/>
        <charset val="238"/>
      </rPr>
      <t>1 m</t>
    </r>
    <r>
      <rPr>
        <b/>
        <vertAlign val="superscript"/>
        <sz val="10"/>
        <color theme="1"/>
        <rFont val="Arial Narrow"/>
        <family val="2"/>
        <charset val="238"/>
      </rPr>
      <t>2</t>
    </r>
    <r>
      <rPr>
        <sz val="10"/>
        <color theme="1"/>
        <rFont val="Arial Narrow"/>
        <family val="2"/>
        <charset val="238"/>
      </rPr>
      <t>.</t>
    </r>
  </si>
  <si>
    <r>
      <t xml:space="preserve">Nabava in dobava </t>
    </r>
    <r>
      <rPr>
        <b/>
        <sz val="10"/>
        <color theme="1"/>
        <rFont val="Arial Narrow"/>
        <family val="2"/>
        <charset val="238"/>
      </rPr>
      <t>gramoza</t>
    </r>
    <r>
      <rPr>
        <sz val="10"/>
        <color theme="1"/>
        <rFont val="Arial Narrow"/>
        <family val="2"/>
        <charset val="238"/>
      </rPr>
      <t xml:space="preserve"> frakcije 0,02 - 32 mm in izdelava zgornjega ustroja asfaltnega pločnikae </t>
    </r>
    <r>
      <rPr>
        <b/>
        <sz val="10"/>
        <color theme="1"/>
        <rFont val="Arial Narrow"/>
        <family val="2"/>
        <charset val="238"/>
      </rPr>
      <t>v debelini 30 cm</t>
    </r>
    <r>
      <rPr>
        <sz val="10"/>
        <color theme="1"/>
        <rFont val="Arial Narrow"/>
        <family val="2"/>
        <charset val="238"/>
      </rPr>
      <t xml:space="preserve"> z začasnim zasipom do terena, s komprimiranjem v slojih debeline 20 cm. 
Obračun za </t>
    </r>
    <r>
      <rPr>
        <b/>
        <sz val="10"/>
        <color theme="1"/>
        <rFont val="Arial Narrow"/>
        <family val="2"/>
        <charset val="238"/>
      </rPr>
      <t>1 m</t>
    </r>
    <r>
      <rPr>
        <b/>
        <vertAlign val="superscript"/>
        <sz val="10"/>
        <color theme="1"/>
        <rFont val="Arial Narrow"/>
        <family val="2"/>
        <charset val="238"/>
      </rPr>
      <t>3</t>
    </r>
    <r>
      <rPr>
        <sz val="10"/>
        <color theme="1"/>
        <rFont val="Arial Narrow"/>
        <family val="2"/>
        <charset val="238"/>
      </rPr>
      <t xml:space="preserve"> izvedenega zasipa.</t>
    </r>
  </si>
  <si>
    <r>
      <rPr>
        <b/>
        <sz val="10"/>
        <color theme="1"/>
        <rFont val="Arial Narrow"/>
        <family val="2"/>
        <charset val="238"/>
      </rPr>
      <t>Asfaltiranje</t>
    </r>
    <r>
      <rPr>
        <sz val="10"/>
        <color theme="1"/>
        <rFont val="Arial Narrow"/>
        <family val="2"/>
        <charset val="238"/>
      </rPr>
      <t xml:space="preserve"> pločnika z asfaltom </t>
    </r>
    <r>
      <rPr>
        <b/>
        <sz val="10"/>
        <color theme="1"/>
        <rFont val="Arial Narrow"/>
        <family val="2"/>
        <charset val="238"/>
      </rPr>
      <t>AC 8 surf B 70/100 A4</t>
    </r>
    <r>
      <rPr>
        <sz val="10"/>
        <color theme="1"/>
        <rFont val="Arial Narrow"/>
        <family val="2"/>
        <charset val="238"/>
      </rPr>
      <t xml:space="preserve"> v debelini </t>
    </r>
    <r>
      <rPr>
        <b/>
        <sz val="10"/>
        <color theme="1"/>
        <rFont val="Arial Narrow"/>
        <family val="2"/>
        <charset val="238"/>
      </rPr>
      <t>4 cm</t>
    </r>
    <r>
      <rPr>
        <sz val="10"/>
        <color theme="1"/>
        <rFont val="Arial Narrow"/>
        <family val="2"/>
        <charset val="238"/>
      </rPr>
      <t xml:space="preserve">. Izvedba po zahtevi upravljalca ceste in dovoljenja za poseg v cestišče. Cena zajema material, delo, brizg z emulzijo in premaz vseh stikov z dilaplastom.
Obračun za </t>
    </r>
    <r>
      <rPr>
        <b/>
        <sz val="10"/>
        <color theme="1"/>
        <rFont val="Arial Narrow"/>
        <family val="2"/>
        <charset val="238"/>
      </rPr>
      <t>1 m</t>
    </r>
    <r>
      <rPr>
        <b/>
        <vertAlign val="superscript"/>
        <sz val="10"/>
        <color theme="1"/>
        <rFont val="Arial Narrow"/>
        <family val="2"/>
        <charset val="238"/>
      </rPr>
      <t>2</t>
    </r>
    <r>
      <rPr>
        <sz val="10"/>
        <color theme="1"/>
        <rFont val="Arial Narrow"/>
        <family val="2"/>
        <charset val="238"/>
      </rPr>
      <t>.</t>
    </r>
  </si>
  <si>
    <r>
      <rPr>
        <b/>
        <sz val="10"/>
        <color theme="1"/>
        <rFont val="Arial Narrow"/>
        <family val="2"/>
        <charset val="238"/>
      </rPr>
      <t>Utrditev in uvaljanje</t>
    </r>
    <r>
      <rPr>
        <sz val="10"/>
        <color theme="1"/>
        <rFont val="Arial Narrow"/>
        <family val="2"/>
        <charset val="238"/>
      </rPr>
      <t xml:space="preserve"> zaključnega sloja makadamske površine do 95% trdnosti po standardnem Proktorjevem postopku. Obračun za </t>
    </r>
    <r>
      <rPr>
        <b/>
        <sz val="10"/>
        <color theme="1"/>
        <rFont val="Arial Narrow"/>
        <family val="2"/>
        <charset val="238"/>
      </rPr>
      <t>1 m2.</t>
    </r>
  </si>
  <si>
    <t>m1</t>
  </si>
  <si>
    <r>
      <rPr>
        <b/>
        <sz val="10"/>
        <color theme="1"/>
        <rFont val="Arial Narrow"/>
        <family val="2"/>
        <charset val="238"/>
      </rPr>
      <t>Izvedba sidranja cevovoda DN 150 v brežino po detajlu s porabo betona do 1.00 m3, kompletno z dodatnim izkopom in zasipom, s potrebnim materialom, sidranje po detajlu v brežini z naklonom nad 36%; 1x na cev</t>
    </r>
    <r>
      <rPr>
        <sz val="10"/>
        <color theme="1"/>
        <rFont val="Arial Narrow"/>
        <family val="2"/>
        <charset val="238"/>
      </rPr>
      <t xml:space="preserve">
Obračun za </t>
    </r>
    <r>
      <rPr>
        <b/>
        <sz val="10"/>
        <color theme="1"/>
        <rFont val="Arial Narrow"/>
        <family val="2"/>
        <charset val="238"/>
      </rPr>
      <t>1 komplet.</t>
    </r>
  </si>
  <si>
    <t>Ukinitev, rušenje, zasip obstoječega jaška (ukinitev), vključno z odvozom materiala na trajno deponijo. Obračun za komplet dela.</t>
  </si>
  <si>
    <r>
      <t>Prenos, spuščanje in montaža NL fazonskih kosov (</t>
    </r>
    <r>
      <rPr>
        <b/>
        <sz val="10"/>
        <color theme="1"/>
        <rFont val="Arial Narrow"/>
        <family val="2"/>
        <charset val="238"/>
      </rPr>
      <t>DN 80 - DN 150</t>
    </r>
    <r>
      <rPr>
        <sz val="10"/>
        <color theme="1"/>
        <rFont val="Arial Narrow"/>
        <family val="2"/>
        <charset val="238"/>
      </rPr>
      <t xml:space="preserve">). 
Obračun za </t>
    </r>
    <r>
      <rPr>
        <b/>
        <sz val="10"/>
        <color theme="1"/>
        <rFont val="Arial Narrow"/>
        <family val="2"/>
        <charset val="238"/>
      </rPr>
      <t>1 kos</t>
    </r>
    <r>
      <rPr>
        <sz val="10"/>
        <color theme="1"/>
        <rFont val="Arial Narrow"/>
        <family val="2"/>
        <charset val="238"/>
      </rPr>
      <t>.</t>
    </r>
  </si>
  <si>
    <r>
      <t xml:space="preserve">Prenos, spuščanje in montaža </t>
    </r>
    <r>
      <rPr>
        <b/>
        <sz val="10"/>
        <color theme="1"/>
        <rFont val="Arial Narrow"/>
        <family val="2"/>
        <charset val="238"/>
      </rPr>
      <t>zasunov DN 150</t>
    </r>
    <r>
      <rPr>
        <sz val="10"/>
        <color theme="1"/>
        <rFont val="Arial Narrow"/>
        <family val="2"/>
        <charset val="238"/>
      </rPr>
      <t xml:space="preserve"> z vgradno garnituro in cestno kapo s podložko.
Obračun za </t>
    </r>
    <r>
      <rPr>
        <b/>
        <sz val="10"/>
        <color theme="1"/>
        <rFont val="Arial Narrow"/>
        <family val="2"/>
        <charset val="238"/>
      </rPr>
      <t>1 kos</t>
    </r>
    <r>
      <rPr>
        <sz val="10"/>
        <color theme="1"/>
        <rFont val="Arial Narrow"/>
        <family val="2"/>
        <charset val="238"/>
      </rPr>
      <t>.</t>
    </r>
  </si>
  <si>
    <r>
      <t xml:space="preserve">NL cev, </t>
    </r>
    <r>
      <rPr>
        <b/>
        <sz val="10"/>
        <color theme="1"/>
        <rFont val="Arial Narrow"/>
        <family val="2"/>
        <charset val="238"/>
      </rPr>
      <t>STD</t>
    </r>
    <r>
      <rPr>
        <sz val="10"/>
        <color theme="1"/>
        <rFont val="Arial Narrow"/>
        <family val="2"/>
        <charset val="238"/>
      </rPr>
      <t xml:space="preserve"> spoj, l = 6 m, </t>
    </r>
    <r>
      <rPr>
        <b/>
        <sz val="10"/>
        <color theme="1"/>
        <rFont val="Arial Narrow"/>
        <family val="2"/>
        <charset val="238"/>
      </rPr>
      <t>DN 150</t>
    </r>
  </si>
  <si>
    <r>
      <t xml:space="preserve">NL cev, </t>
    </r>
    <r>
      <rPr>
        <b/>
        <sz val="10"/>
        <color theme="1"/>
        <rFont val="Arial Narrow"/>
        <family val="2"/>
        <charset val="238"/>
      </rPr>
      <t>STD Vi</t>
    </r>
    <r>
      <rPr>
        <sz val="10"/>
        <color theme="1"/>
        <rFont val="Arial Narrow"/>
        <family val="2"/>
        <charset val="238"/>
      </rPr>
      <t xml:space="preserve"> spoj, l = 6 m, </t>
    </r>
    <r>
      <rPr>
        <b/>
        <sz val="10"/>
        <color theme="1"/>
        <rFont val="Arial Narrow"/>
        <family val="2"/>
        <charset val="238"/>
      </rPr>
      <t>DN 150</t>
    </r>
  </si>
  <si>
    <r>
      <t xml:space="preserve">NL cev, </t>
    </r>
    <r>
      <rPr>
        <b/>
        <sz val="10"/>
        <color theme="1"/>
        <rFont val="Arial Narrow"/>
        <family val="2"/>
        <charset val="238"/>
      </rPr>
      <t>vmesni</t>
    </r>
    <r>
      <rPr>
        <sz val="10"/>
        <color theme="1"/>
        <rFont val="Arial Narrow"/>
        <family val="2"/>
        <charset val="238"/>
      </rPr>
      <t xml:space="preserve"> ravni kos, L = 1 m, </t>
    </r>
    <r>
      <rPr>
        <b/>
        <sz val="10"/>
        <color theme="1"/>
        <rFont val="Arial Narrow"/>
        <family val="2"/>
        <charset val="238"/>
      </rPr>
      <t>DN 150</t>
    </r>
  </si>
  <si>
    <r>
      <t xml:space="preserve">E kos, </t>
    </r>
    <r>
      <rPr>
        <b/>
        <sz val="10"/>
        <color theme="1"/>
        <rFont val="Arial Narrow"/>
        <family val="2"/>
        <charset val="238"/>
      </rPr>
      <t>DN 150</t>
    </r>
    <r>
      <rPr>
        <sz val="10"/>
        <color theme="1"/>
        <rFont val="Arial Narrow"/>
        <family val="2"/>
        <charset val="238"/>
      </rPr>
      <t>, PN 10</t>
    </r>
  </si>
  <si>
    <r>
      <t xml:space="preserve">F kos z vrtljivo prirobnico, </t>
    </r>
    <r>
      <rPr>
        <b/>
        <sz val="10"/>
        <color theme="1"/>
        <rFont val="Arial Narrow"/>
        <family val="2"/>
        <charset val="238"/>
      </rPr>
      <t>DN 150</t>
    </r>
    <r>
      <rPr>
        <sz val="10"/>
        <color theme="1"/>
        <rFont val="Arial Narrow"/>
        <family val="2"/>
        <charset val="238"/>
      </rPr>
      <t>, PN 10</t>
    </r>
  </si>
  <si>
    <r>
      <t xml:space="preserve">Q kos, </t>
    </r>
    <r>
      <rPr>
        <b/>
        <sz val="10"/>
        <color theme="1"/>
        <rFont val="Arial Narrow"/>
        <family val="2"/>
        <charset val="238"/>
      </rPr>
      <t>DN 80</t>
    </r>
    <r>
      <rPr>
        <sz val="10"/>
        <color theme="1"/>
        <rFont val="Arial Narrow"/>
        <family val="2"/>
        <charset val="238"/>
      </rPr>
      <t>, PN 10</t>
    </r>
  </si>
  <si>
    <r>
      <t xml:space="preserve">FFK kos 45°, PN 10, </t>
    </r>
    <r>
      <rPr>
        <b/>
        <sz val="10"/>
        <color theme="1"/>
        <rFont val="Arial Narrow"/>
        <family val="2"/>
        <charset val="238"/>
      </rPr>
      <t>DN 150</t>
    </r>
  </si>
  <si>
    <r>
      <t xml:space="preserve">T kos z vrtljivo prirobnico, </t>
    </r>
    <r>
      <rPr>
        <b/>
        <sz val="10"/>
        <color theme="1"/>
        <rFont val="Arial Narrow"/>
        <family val="2"/>
        <charset val="238"/>
      </rPr>
      <t>DN 150/80</t>
    </r>
    <r>
      <rPr>
        <sz val="10"/>
        <color theme="1"/>
        <rFont val="Arial Narrow"/>
        <family val="2"/>
        <charset val="238"/>
      </rPr>
      <t>, PN 10</t>
    </r>
  </si>
  <si>
    <r>
      <t xml:space="preserve">T kos z vrtljivo prirobnico, </t>
    </r>
    <r>
      <rPr>
        <b/>
        <sz val="10"/>
        <color theme="1"/>
        <rFont val="Arial Narrow"/>
        <family val="2"/>
        <charset val="238"/>
      </rPr>
      <t>DN 150/50</t>
    </r>
    <r>
      <rPr>
        <sz val="10"/>
        <color theme="1"/>
        <rFont val="Arial Narrow"/>
        <family val="2"/>
        <charset val="238"/>
      </rPr>
      <t>, PN 10</t>
    </r>
  </si>
  <si>
    <r>
      <t xml:space="preserve">FF l=1000 mm, </t>
    </r>
    <r>
      <rPr>
        <b/>
        <sz val="10"/>
        <color theme="1"/>
        <rFont val="Arial Narrow"/>
        <family val="2"/>
        <charset val="238"/>
      </rPr>
      <t>DN 80</t>
    </r>
    <r>
      <rPr>
        <sz val="10"/>
        <color theme="1"/>
        <rFont val="Arial Narrow"/>
        <family val="2"/>
        <charset val="238"/>
      </rPr>
      <t>, PN 10</t>
    </r>
  </si>
  <si>
    <t>MMK kos 45°, Vi spoj, DN 150</t>
  </si>
  <si>
    <t>MMK kos 22,5°, Vi spoj, DN 150</t>
  </si>
  <si>
    <t>MMK kos 11,25°, Vi spoj, DN 150</t>
  </si>
  <si>
    <t>MMQ, Vi spoj, DN 150</t>
  </si>
  <si>
    <r>
      <rPr>
        <b/>
        <sz val="10"/>
        <color theme="1"/>
        <rFont val="Arial Narrow"/>
        <family val="2"/>
        <charset val="238"/>
      </rPr>
      <t>Zasun</t>
    </r>
    <r>
      <rPr>
        <sz val="10"/>
        <color theme="1"/>
        <rFont val="Arial Narrow"/>
        <family val="2"/>
        <charset val="238"/>
      </rPr>
      <t xml:space="preserve">, kratka izvedba z vgradno garnituro, talno samozaporno kapo in montažno podložno ploščo, </t>
    </r>
    <r>
      <rPr>
        <b/>
        <sz val="10"/>
        <color theme="1"/>
        <rFont val="Arial Narrow"/>
        <family val="2"/>
        <charset val="238"/>
      </rPr>
      <t>H = 1,0 - 1,8 m, DN 150,</t>
    </r>
    <r>
      <rPr>
        <sz val="10"/>
        <color theme="1"/>
        <rFont val="Arial Narrow"/>
        <family val="2"/>
        <charset val="238"/>
      </rPr>
      <t xml:space="preserve"> PN 10</t>
    </r>
  </si>
  <si>
    <r>
      <rPr>
        <b/>
        <sz val="10"/>
        <color theme="1"/>
        <rFont val="Arial Narrow"/>
        <family val="2"/>
        <charset val="238"/>
      </rPr>
      <t>Univerzalna spojka E</t>
    </r>
    <r>
      <rPr>
        <sz val="10"/>
        <color theme="1"/>
        <rFont val="Arial Narrow"/>
        <family val="2"/>
        <charset val="238"/>
      </rPr>
      <t>, razstavljiva, iz nodularne litine GGG 400, z epoksi zaščitnim premazom, NBR tesnili in spojnim materialom za DN 150, PN 10 (skladna z ISO 2531).</t>
    </r>
  </si>
  <si>
    <r>
      <rPr>
        <b/>
        <sz val="10"/>
        <rFont val="Arial Narrow"/>
        <family val="2"/>
        <charset val="238"/>
      </rPr>
      <t>Cev PE d 63</t>
    </r>
    <r>
      <rPr>
        <sz val="10"/>
        <rFont val="Arial Narrow"/>
        <family val="2"/>
        <charset val="238"/>
      </rPr>
      <t xml:space="preserve"> za provizorij</t>
    </r>
  </si>
  <si>
    <r>
      <t>m</t>
    </r>
    <r>
      <rPr>
        <vertAlign val="superscript"/>
        <sz val="10"/>
        <rFont val="Arial Narrow"/>
        <family val="2"/>
        <charset val="238"/>
      </rPr>
      <t>1</t>
    </r>
  </si>
  <si>
    <r>
      <rPr>
        <b/>
        <sz val="10"/>
        <rFont val="Arial Narrow"/>
        <family val="2"/>
        <charset val="238"/>
      </rPr>
      <t>Spojka</t>
    </r>
    <r>
      <rPr>
        <sz val="10"/>
        <rFont val="Arial Narrow"/>
        <family val="2"/>
        <charset val="238"/>
      </rPr>
      <t xml:space="preserve"> za cev </t>
    </r>
    <r>
      <rPr>
        <b/>
        <sz val="10"/>
        <rFont val="Arial Narrow"/>
        <family val="2"/>
        <charset val="238"/>
      </rPr>
      <t>PE 63</t>
    </r>
  </si>
  <si>
    <r>
      <t xml:space="preserve">FFR kos z vrtljivo prirobnico, </t>
    </r>
    <r>
      <rPr>
        <b/>
        <sz val="10"/>
        <rFont val="Arial Narrow"/>
        <family val="2"/>
        <charset val="238"/>
      </rPr>
      <t>DN 80x50</t>
    </r>
    <r>
      <rPr>
        <sz val="10"/>
        <rFont val="Arial Narrow"/>
        <family val="2"/>
        <charset val="238"/>
      </rPr>
      <t>, PN 10</t>
    </r>
  </si>
  <si>
    <r>
      <t xml:space="preserve">X kos, </t>
    </r>
    <r>
      <rPr>
        <b/>
        <sz val="10"/>
        <rFont val="Arial Narrow"/>
        <family val="2"/>
        <charset val="238"/>
      </rPr>
      <t>DN 80</t>
    </r>
    <r>
      <rPr>
        <sz val="10"/>
        <rFont val="Arial Narrow"/>
        <family val="2"/>
        <charset val="238"/>
      </rPr>
      <t>, PN 10</t>
    </r>
  </si>
  <si>
    <r>
      <t xml:space="preserve">X kos, </t>
    </r>
    <r>
      <rPr>
        <b/>
        <sz val="10"/>
        <rFont val="Arial Narrow"/>
        <family val="2"/>
        <charset val="238"/>
      </rPr>
      <t>DN 50</t>
    </r>
    <r>
      <rPr>
        <sz val="10"/>
        <rFont val="Arial Narrow"/>
        <family val="2"/>
        <charset val="238"/>
      </rPr>
      <t>, PN 10</t>
    </r>
  </si>
  <si>
    <r>
      <rPr>
        <b/>
        <sz val="10"/>
        <rFont val="Arial Narrow"/>
        <family val="2"/>
        <charset val="238"/>
      </rPr>
      <t>Transportni stroški</t>
    </r>
    <r>
      <rPr>
        <sz val="10"/>
        <rFont val="Arial Narrow"/>
        <family val="2"/>
        <charset val="238"/>
      </rPr>
      <t xml:space="preserve"> dobave materiala.  </t>
    </r>
  </si>
  <si>
    <t xml:space="preserve">Zaščita gradbene jame z opaži. V ceno vključeno dobava, montaža z vsemi potrebnimi deli in materialom ter po končanih delih odstranitev, demontaža in posprava gradbenih odrov. </t>
  </si>
  <si>
    <t>1.31</t>
  </si>
  <si>
    <t>1.32</t>
  </si>
  <si>
    <t>1.33</t>
  </si>
  <si>
    <t>kom</t>
  </si>
  <si>
    <t>Kompletna zemeljska in pripravljalna dela za izvedbo mikrotuneliranja, ter potiskanje betonskih potisnih cevi DN 600 pod vodotokom kot zaščita za cevi NL DN 150 ter montaža cevi NL DN 150 v zaščitno cev DN 600. Upoštevati zemeljska, pripravljalna dela,  izvedbo gradbene jame in zaključna dela. Obračun za 1m1</t>
  </si>
  <si>
    <t>POPIS DEL IN MATERIALA S PREDIZMERAMI IN PREDRAČUNOM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</si>
</sst>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Red]\-#,##0.00"/>
    <numFmt numFmtId="165" formatCode="#,##0.00\ [$€-424];[Red]\-#,##0.00\ [$€-424]"/>
    <numFmt numFmtId="166" formatCode="#,##0.00\ [$€-81D]"/>
  </numFmts>
  <fonts count="26" x14ac:knownFonts="1">
    <font>
      <sz val="11"/>
      <color theme="1"/>
      <name val="Calibri"/>
      <family val="2"/>
      <charset val="238"/>
      <scheme val="minor"/>
    </font>
    <font>
      <sz val="10"/>
      <name val="Arial"/>
      <family val="2"/>
      <charset val="238"/>
    </font>
    <font>
      <b/>
      <sz val="12"/>
      <name val="Arial"/>
      <family val="2"/>
      <charset val="238"/>
    </font>
    <font>
      <b/>
      <sz val="10"/>
      <color rgb="FFFF0000"/>
      <name val="Arial"/>
      <family val="2"/>
      <charset val="238"/>
    </font>
    <font>
      <b/>
      <sz val="10"/>
      <name val="Arial"/>
      <family val="2"/>
      <charset val="238"/>
    </font>
    <font>
      <sz val="10"/>
      <name val="Arial"/>
      <family val="1"/>
      <charset val="238"/>
    </font>
    <font>
      <b/>
      <sz val="10"/>
      <color theme="0" tint="-0.499984740745262"/>
      <name val="Arial"/>
      <family val="2"/>
      <charset val="238"/>
    </font>
    <font>
      <sz val="10"/>
      <name val="Arial Narrow"/>
      <family val="2"/>
      <charset val="238"/>
    </font>
    <font>
      <sz val="10"/>
      <color theme="1"/>
      <name val="Arial Narrow"/>
      <family val="2"/>
      <charset val="238"/>
    </font>
    <font>
      <sz val="11"/>
      <color theme="1"/>
      <name val="Arial Narrow"/>
      <family val="2"/>
      <charset val="238"/>
    </font>
    <font>
      <b/>
      <sz val="11"/>
      <color theme="1"/>
      <name val="Arial Narrow"/>
      <family val="2"/>
      <charset val="238"/>
    </font>
    <font>
      <b/>
      <sz val="10"/>
      <name val="Arial Narrow"/>
      <family val="2"/>
      <charset val="238"/>
    </font>
    <font>
      <b/>
      <sz val="10"/>
      <color theme="1"/>
      <name val="Arial Narrow"/>
      <family val="2"/>
      <charset val="238"/>
    </font>
    <font>
      <b/>
      <i/>
      <sz val="14"/>
      <name val="Arial Narrow"/>
      <family val="2"/>
      <charset val="238"/>
    </font>
    <font>
      <b/>
      <sz val="11"/>
      <name val="Arial Narrow"/>
      <family val="2"/>
      <charset val="238"/>
    </font>
    <font>
      <b/>
      <sz val="8"/>
      <name val="Arial Narrow"/>
      <family val="2"/>
      <charset val="238"/>
    </font>
    <font>
      <b/>
      <sz val="12"/>
      <name val="Arial Narrow"/>
      <family val="2"/>
      <charset val="238"/>
    </font>
    <font>
      <b/>
      <sz val="12"/>
      <color theme="1"/>
      <name val="Arial Narrow"/>
      <family val="2"/>
      <charset val="238"/>
    </font>
    <font>
      <sz val="10"/>
      <color indexed="8"/>
      <name val="Arial Narrow"/>
      <family val="2"/>
      <charset val="238"/>
    </font>
    <font>
      <b/>
      <sz val="10"/>
      <color indexed="8"/>
      <name val="Arial Narrow"/>
      <family val="2"/>
      <charset val="238"/>
    </font>
    <font>
      <sz val="12"/>
      <name val="Arial Narrow"/>
      <family val="2"/>
      <charset val="238"/>
    </font>
    <font>
      <sz val="11"/>
      <name val="Arial Narrow"/>
      <family val="2"/>
      <charset val="238"/>
    </font>
    <font>
      <b/>
      <sz val="14"/>
      <color theme="1"/>
      <name val="Arial Narrow"/>
      <family val="2"/>
      <charset val="238"/>
    </font>
    <font>
      <vertAlign val="superscript"/>
      <sz val="10"/>
      <color theme="1"/>
      <name val="Arial Narrow"/>
      <family val="2"/>
      <charset val="238"/>
    </font>
    <font>
      <b/>
      <vertAlign val="superscript"/>
      <sz val="10"/>
      <color theme="1"/>
      <name val="Arial Narrow"/>
      <family val="2"/>
      <charset val="238"/>
    </font>
    <font>
      <vertAlign val="superscript"/>
      <sz val="10"/>
      <name val="Arial Narrow"/>
      <family val="2"/>
      <charset val="238"/>
    </font>
  </fonts>
  <fills count="3">
    <fill>
      <patternFill patternType="none"/>
    </fill>
    <fill>
      <patternFill patternType="gray125"/>
    </fill>
    <fill>
      <patternFill patternType="solid">
        <fgColor indexed="26"/>
        <bgColor indexed="9"/>
      </patternFill>
    </fill>
  </fills>
  <borders count="8">
    <border>
      <left/>
      <right/>
      <top/>
      <bottom/>
      <diagonal/>
    </border>
    <border>
      <left style="thin">
        <color indexed="8"/>
      </left>
      <right style="thin">
        <color indexed="8"/>
      </right>
      <top style="thin">
        <color indexed="8"/>
      </top>
      <bottom style="thin">
        <color indexed="8"/>
      </bottom>
      <diagonal/>
    </border>
    <border>
      <left/>
      <right/>
      <top/>
      <bottom style="thin">
        <color indexed="8"/>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163">
    <xf numFmtId="0" fontId="0" fillId="0" borderId="0" xfId="0"/>
    <xf numFmtId="0" fontId="2" fillId="0" borderId="0" xfId="1" applyFont="1" applyFill="1" applyBorder="1"/>
    <xf numFmtId="2" fontId="1" fillId="0" borderId="0" xfId="1" applyNumberFormat="1" applyFont="1" applyBorder="1"/>
    <xf numFmtId="0" fontId="1" fillId="0" borderId="0" xfId="1" applyFont="1" applyBorder="1"/>
    <xf numFmtId="2" fontId="1" fillId="0" borderId="0" xfId="1" applyNumberFormat="1" applyBorder="1"/>
    <xf numFmtId="0" fontId="1" fillId="0" borderId="0" xfId="1"/>
    <xf numFmtId="0" fontId="1" fillId="2" borderId="1" xfId="1" applyFont="1" applyFill="1" applyBorder="1"/>
    <xf numFmtId="2" fontId="3" fillId="2" borderId="1" xfId="1" applyNumberFormat="1" applyFont="1" applyFill="1" applyBorder="1"/>
    <xf numFmtId="2" fontId="1" fillId="0" borderId="0" xfId="1" applyNumberFormat="1" applyFont="1" applyFill="1" applyBorder="1"/>
    <xf numFmtId="0" fontId="1" fillId="0" borderId="0" xfId="1" applyFont="1" applyFill="1" applyBorder="1"/>
    <xf numFmtId="2" fontId="4" fillId="2" borderId="1" xfId="1" applyNumberFormat="1" applyFont="1" applyFill="1" applyBorder="1"/>
    <xf numFmtId="2" fontId="5" fillId="0" borderId="0" xfId="1" applyNumberFormat="1" applyFont="1" applyFill="1" applyBorder="1"/>
    <xf numFmtId="2" fontId="1" fillId="0" borderId="0" xfId="1" applyNumberFormat="1" applyFont="1" applyBorder="1" applyAlignment="1">
      <alignment horizontal="center"/>
    </xf>
    <xf numFmtId="2" fontId="4" fillId="0" borderId="0" xfId="1" applyNumberFormat="1" applyFont="1" applyBorder="1"/>
    <xf numFmtId="2" fontId="1" fillId="2" borderId="1" xfId="1" applyNumberFormat="1" applyFont="1" applyFill="1" applyBorder="1"/>
    <xf numFmtId="2" fontId="1" fillId="0" borderId="0" xfId="1" applyNumberFormat="1"/>
    <xf numFmtId="2" fontId="1" fillId="0" borderId="0" xfId="1" applyNumberFormat="1" applyFont="1" applyBorder="1" applyAlignment="1"/>
    <xf numFmtId="0" fontId="6" fillId="0" borderId="0" xfId="1" applyFont="1" applyBorder="1"/>
    <xf numFmtId="1" fontId="1" fillId="0" borderId="0" xfId="1" applyNumberFormat="1" applyFont="1" applyBorder="1" applyAlignment="1">
      <alignment horizontal="left"/>
    </xf>
    <xf numFmtId="0" fontId="1" fillId="0" borderId="0" xfId="1" applyFont="1"/>
    <xf numFmtId="2" fontId="1" fillId="0" borderId="0" xfId="1" applyNumberFormat="1" applyFont="1"/>
    <xf numFmtId="0" fontId="11" fillId="0" borderId="0" xfId="0" applyFont="1" applyFill="1" applyAlignment="1">
      <alignment vertical="center"/>
    </xf>
    <xf numFmtId="0" fontId="7" fillId="0" borderId="0" xfId="0" applyFont="1" applyFill="1" applyAlignment="1">
      <alignment vertical="center"/>
    </xf>
    <xf numFmtId="0" fontId="15" fillId="0" borderId="0" xfId="0" applyFont="1" applyFill="1" applyBorder="1" applyAlignment="1" applyProtection="1">
      <alignment horizontal="center" vertical="center"/>
      <protection locked="0"/>
    </xf>
    <xf numFmtId="0" fontId="11" fillId="0" borderId="3" xfId="0" applyFont="1" applyFill="1" applyBorder="1" applyAlignment="1" applyProtection="1">
      <alignment horizontal="center" vertical="center"/>
      <protection locked="0"/>
    </xf>
    <xf numFmtId="0" fontId="11" fillId="0" borderId="3" xfId="0" applyFont="1" applyFill="1" applyBorder="1" applyAlignment="1" applyProtection="1">
      <alignment horizontal="center" vertical="center" wrapText="1"/>
      <protection locked="0"/>
    </xf>
    <xf numFmtId="164" fontId="11" fillId="0" borderId="3" xfId="0" applyNumberFormat="1" applyFont="1" applyFill="1" applyBorder="1" applyAlignment="1" applyProtection="1">
      <alignment horizontal="center" vertical="center"/>
      <protection locked="0"/>
    </xf>
    <xf numFmtId="165" fontId="11" fillId="0" borderId="3" xfId="0" applyNumberFormat="1" applyFont="1" applyFill="1" applyBorder="1" applyAlignment="1" applyProtection="1">
      <alignment horizontal="center" vertical="center"/>
      <protection locked="0"/>
    </xf>
    <xf numFmtId="0" fontId="11" fillId="0" borderId="0" xfId="0" applyFont="1" applyFill="1" applyBorder="1" applyAlignment="1" applyProtection="1">
      <alignment horizontal="center" vertical="center"/>
      <protection locked="0"/>
    </xf>
    <xf numFmtId="0" fontId="9" fillId="0" borderId="0" xfId="0" applyFont="1" applyFill="1" applyAlignment="1">
      <alignment vertical="center"/>
    </xf>
    <xf numFmtId="0" fontId="10" fillId="0" borderId="0" xfId="0" applyFont="1" applyFill="1" applyAlignment="1">
      <alignment vertical="center" wrapText="1"/>
    </xf>
    <xf numFmtId="0" fontId="9" fillId="0" borderId="0" xfId="0" applyFont="1" applyFill="1" applyAlignment="1">
      <alignment vertical="center" wrapText="1"/>
    </xf>
    <xf numFmtId="0" fontId="9" fillId="0" borderId="0" xfId="0" applyFont="1" applyFill="1" applyAlignment="1" applyProtection="1">
      <alignment horizontal="left" vertical="center" wrapText="1"/>
      <protection locked="0"/>
    </xf>
    <xf numFmtId="49" fontId="14" fillId="0" borderId="0" xfId="0" applyNumberFormat="1" applyFont="1" applyFill="1" applyAlignment="1" applyProtection="1">
      <alignment horizontal="left" vertical="center" wrapText="1"/>
      <protection locked="0"/>
    </xf>
    <xf numFmtId="49" fontId="9" fillId="0" borderId="0" xfId="0" applyNumberFormat="1" applyFont="1" applyFill="1" applyAlignment="1" applyProtection="1">
      <alignment vertical="center" wrapText="1"/>
      <protection locked="0"/>
    </xf>
    <xf numFmtId="0" fontId="9" fillId="0" borderId="0" xfId="0" applyFont="1" applyFill="1" applyAlignment="1" applyProtection="1">
      <alignment vertical="center" wrapText="1"/>
      <protection locked="0"/>
    </xf>
    <xf numFmtId="0" fontId="10" fillId="0" borderId="0" xfId="0" applyFont="1" applyFill="1" applyAlignment="1" applyProtection="1">
      <alignment vertical="center" wrapText="1"/>
      <protection locked="0"/>
    </xf>
    <xf numFmtId="49" fontId="14" fillId="0" borderId="0" xfId="0" applyNumberFormat="1" applyFont="1" applyFill="1" applyAlignment="1" applyProtection="1">
      <alignment vertical="center" wrapText="1"/>
      <protection locked="0"/>
    </xf>
    <xf numFmtId="0" fontId="9" fillId="0" borderId="0" xfId="0" applyFont="1" applyFill="1" applyAlignment="1">
      <alignment horizontal="left" vertical="center"/>
    </xf>
    <xf numFmtId="49" fontId="14" fillId="0" borderId="0" xfId="0" applyNumberFormat="1" applyFont="1" applyFill="1" applyAlignment="1" applyProtection="1">
      <alignment vertical="center"/>
      <protection locked="0"/>
    </xf>
    <xf numFmtId="0" fontId="8" fillId="0" borderId="0" xfId="0" applyFont="1" applyFill="1" applyAlignment="1" applyProtection="1">
      <alignment vertical="center" wrapText="1"/>
      <protection locked="0"/>
    </xf>
    <xf numFmtId="0" fontId="9" fillId="0" borderId="0" xfId="0" applyFont="1" applyFill="1" applyAlignment="1" applyProtection="1">
      <alignment horizontal="left" vertical="center"/>
      <protection locked="0"/>
    </xf>
    <xf numFmtId="164" fontId="9" fillId="0" borderId="0" xfId="0" applyNumberFormat="1" applyFont="1" applyFill="1" applyAlignment="1" applyProtection="1">
      <alignment vertical="center"/>
      <protection locked="0"/>
    </xf>
    <xf numFmtId="165" fontId="9" fillId="0" borderId="0" xfId="0" applyNumberFormat="1" applyFont="1" applyFill="1" applyAlignment="1" applyProtection="1">
      <alignment vertical="center"/>
      <protection locked="0"/>
    </xf>
    <xf numFmtId="0" fontId="14" fillId="0" borderId="0" xfId="0" applyFont="1" applyFill="1" applyAlignment="1" applyProtection="1">
      <alignment vertical="center" wrapText="1"/>
      <protection locked="0"/>
    </xf>
    <xf numFmtId="165" fontId="14" fillId="0" borderId="0" xfId="0" applyNumberFormat="1" applyFont="1" applyFill="1" applyAlignment="1">
      <alignment horizontal="right" vertical="center"/>
    </xf>
    <xf numFmtId="165" fontId="14" fillId="0" borderId="0" xfId="0" applyNumberFormat="1" applyFont="1" applyFill="1" applyAlignment="1" applyProtection="1">
      <alignment vertical="center"/>
      <protection locked="0"/>
    </xf>
    <xf numFmtId="49" fontId="9" fillId="0" borderId="0" xfId="0" applyNumberFormat="1" applyFont="1" applyFill="1" applyAlignment="1" applyProtection="1">
      <alignment vertical="center"/>
      <protection locked="0"/>
    </xf>
    <xf numFmtId="165" fontId="9" fillId="0" borderId="2" xfId="0" applyNumberFormat="1" applyFont="1" applyFill="1" applyBorder="1" applyAlignment="1" applyProtection="1">
      <alignment vertical="center"/>
      <protection locked="0"/>
    </xf>
    <xf numFmtId="165" fontId="9" fillId="0" borderId="0" xfId="0" applyNumberFormat="1" applyFont="1" applyFill="1" applyBorder="1" applyAlignment="1" applyProtection="1">
      <alignment vertical="center"/>
      <protection locked="0"/>
    </xf>
    <xf numFmtId="49" fontId="9" fillId="0" borderId="2" xfId="0" applyNumberFormat="1" applyFont="1" applyFill="1" applyBorder="1" applyAlignment="1" applyProtection="1">
      <alignment vertical="center"/>
      <protection locked="0"/>
    </xf>
    <xf numFmtId="0" fontId="9" fillId="0" borderId="2" xfId="0" applyFont="1" applyFill="1" applyBorder="1" applyAlignment="1">
      <alignment vertical="center"/>
    </xf>
    <xf numFmtId="0" fontId="9" fillId="0" borderId="2" xfId="0" applyFont="1" applyFill="1" applyBorder="1" applyAlignment="1" applyProtection="1">
      <alignment vertical="center" wrapText="1"/>
      <protection locked="0"/>
    </xf>
    <xf numFmtId="0" fontId="9" fillId="0" borderId="2" xfId="0" applyFont="1" applyFill="1" applyBorder="1" applyAlignment="1" applyProtection="1">
      <alignment horizontal="left" vertical="center"/>
      <protection locked="0"/>
    </xf>
    <xf numFmtId="164" fontId="9" fillId="0" borderId="2" xfId="0" applyNumberFormat="1" applyFont="1" applyFill="1" applyBorder="1" applyAlignment="1" applyProtection="1">
      <alignment vertical="center"/>
      <protection locked="0"/>
    </xf>
    <xf numFmtId="165" fontId="9" fillId="0" borderId="0" xfId="0" applyNumberFormat="1" applyFont="1" applyFill="1" applyAlignment="1" applyProtection="1">
      <alignment horizontal="right" vertical="center"/>
      <protection locked="0"/>
    </xf>
    <xf numFmtId="0" fontId="12" fillId="0" borderId="0" xfId="0" applyFont="1" applyFill="1" applyAlignment="1" applyProtection="1">
      <alignment vertical="center" wrapText="1"/>
      <protection locked="0"/>
    </xf>
    <xf numFmtId="0" fontId="7" fillId="0" borderId="0" xfId="0" applyFont="1" applyFill="1" applyBorder="1" applyAlignment="1">
      <alignment vertical="center"/>
    </xf>
    <xf numFmtId="49" fontId="11" fillId="0" borderId="0" xfId="0" applyNumberFormat="1" applyFont="1" applyFill="1" applyAlignment="1" applyProtection="1">
      <alignment horizontal="left" vertical="center"/>
      <protection locked="0"/>
    </xf>
    <xf numFmtId="0" fontId="11" fillId="0" borderId="0" xfId="0" applyFont="1" applyFill="1" applyAlignment="1" applyProtection="1">
      <alignment horizontal="left" vertical="center"/>
      <protection locked="0"/>
    </xf>
    <xf numFmtId="164" fontId="11" fillId="0" borderId="0" xfId="0" applyNumberFormat="1" applyFont="1" applyFill="1" applyAlignment="1" applyProtection="1">
      <alignment vertical="center"/>
      <protection locked="0"/>
    </xf>
    <xf numFmtId="165" fontId="11" fillId="0" borderId="0" xfId="0" applyNumberFormat="1" applyFont="1" applyFill="1" applyAlignment="1">
      <alignment horizontal="right" vertical="center"/>
    </xf>
    <xf numFmtId="165" fontId="11" fillId="0" borderId="0" xfId="0" applyNumberFormat="1" applyFont="1" applyFill="1" applyAlignment="1" applyProtection="1">
      <alignment vertical="center"/>
      <protection locked="0"/>
    </xf>
    <xf numFmtId="49" fontId="11" fillId="0" borderId="0" xfId="0" applyNumberFormat="1" applyFont="1" applyFill="1" applyAlignment="1" applyProtection="1">
      <alignment vertical="center"/>
      <protection locked="0"/>
    </xf>
    <xf numFmtId="0" fontId="8" fillId="0" borderId="2" xfId="0" applyFont="1" applyFill="1" applyBorder="1" applyAlignment="1" applyProtection="1">
      <alignment vertical="center" wrapText="1"/>
      <protection locked="0"/>
    </xf>
    <xf numFmtId="165" fontId="9" fillId="0" borderId="2" xfId="0" applyNumberFormat="1" applyFont="1" applyFill="1" applyBorder="1" applyAlignment="1">
      <alignment vertical="center"/>
    </xf>
    <xf numFmtId="165" fontId="9" fillId="0" borderId="0" xfId="0" applyNumberFormat="1" applyFont="1" applyFill="1" applyBorder="1" applyAlignment="1">
      <alignment vertical="center"/>
    </xf>
    <xf numFmtId="49" fontId="16" fillId="0" borderId="0" xfId="0" applyNumberFormat="1" applyFont="1" applyFill="1" applyAlignment="1" applyProtection="1">
      <alignment horizontal="left" vertical="center"/>
      <protection locked="0"/>
    </xf>
    <xf numFmtId="0" fontId="16" fillId="0" borderId="0" xfId="0" applyFont="1" applyFill="1" applyAlignment="1" applyProtection="1">
      <alignment horizontal="center" vertical="center"/>
      <protection locked="0"/>
    </xf>
    <xf numFmtId="0" fontId="17" fillId="0" borderId="0" xfId="0" applyFont="1" applyFill="1" applyAlignment="1" applyProtection="1">
      <alignment horizontal="center" vertical="center" wrapText="1"/>
      <protection locked="0"/>
    </xf>
    <xf numFmtId="0" fontId="16" fillId="0" borderId="0" xfId="0" applyFont="1" applyFill="1" applyAlignment="1" applyProtection="1">
      <alignment horizontal="left" vertical="center"/>
      <protection locked="0"/>
    </xf>
    <xf numFmtId="164" fontId="16" fillId="0" borderId="0" xfId="0" applyNumberFormat="1" applyFont="1" applyFill="1" applyAlignment="1" applyProtection="1">
      <alignment horizontal="center" vertical="center"/>
      <protection locked="0"/>
    </xf>
    <xf numFmtId="165" fontId="16" fillId="0" borderId="0" xfId="0" applyNumberFormat="1" applyFont="1" applyFill="1" applyAlignment="1" applyProtection="1">
      <alignment horizontal="center" vertical="center"/>
      <protection locked="0"/>
    </xf>
    <xf numFmtId="49" fontId="8" fillId="0" borderId="3" xfId="0" applyNumberFormat="1" applyFont="1" applyFill="1" applyBorder="1" applyAlignment="1" applyProtection="1">
      <alignment horizontal="center" vertical="center"/>
      <protection locked="0"/>
    </xf>
    <xf numFmtId="0" fontId="8" fillId="0" borderId="3" xfId="0" applyFont="1" applyFill="1" applyBorder="1" applyAlignment="1" applyProtection="1">
      <alignment horizontal="left" vertical="center"/>
      <protection locked="0"/>
    </xf>
    <xf numFmtId="164" fontId="8" fillId="0" borderId="3" xfId="0" applyNumberFormat="1" applyFont="1" applyFill="1" applyBorder="1" applyAlignment="1" applyProtection="1">
      <alignment vertical="center"/>
      <protection locked="0"/>
    </xf>
    <xf numFmtId="165" fontId="8" fillId="0" borderId="3" xfId="0" applyNumberFormat="1" applyFont="1" applyFill="1" applyBorder="1" applyAlignment="1">
      <alignment vertical="center"/>
    </xf>
    <xf numFmtId="165" fontId="8" fillId="0" borderId="3" xfId="0" applyNumberFormat="1" applyFont="1" applyFill="1" applyBorder="1" applyAlignment="1" applyProtection="1">
      <alignment vertical="center"/>
      <protection locked="0"/>
    </xf>
    <xf numFmtId="165" fontId="8" fillId="0" borderId="0" xfId="0" applyNumberFormat="1" applyFont="1" applyFill="1" applyBorder="1" applyAlignment="1" applyProtection="1">
      <alignment vertical="center"/>
      <protection locked="0"/>
    </xf>
    <xf numFmtId="164" fontId="7" fillId="0" borderId="0" xfId="0" applyNumberFormat="1" applyFont="1" applyFill="1" applyAlignment="1">
      <alignment vertical="center"/>
    </xf>
    <xf numFmtId="49" fontId="8" fillId="0" borderId="0" xfId="0" applyNumberFormat="1" applyFont="1" applyFill="1" applyBorder="1" applyAlignment="1" applyProtection="1">
      <alignment horizontal="right" vertical="center"/>
      <protection locked="0"/>
    </xf>
    <xf numFmtId="0" fontId="11" fillId="0" borderId="0" xfId="0" applyFont="1" applyFill="1" applyBorder="1" applyAlignment="1" applyProtection="1">
      <alignment horizontal="left" vertical="center"/>
      <protection locked="0"/>
    </xf>
    <xf numFmtId="164" fontId="11" fillId="0" borderId="0" xfId="0" applyNumberFormat="1" applyFont="1" applyFill="1" applyBorder="1" applyAlignment="1" applyProtection="1">
      <alignment vertical="center"/>
      <protection locked="0"/>
    </xf>
    <xf numFmtId="165" fontId="11" fillId="0" borderId="0" xfId="0" applyNumberFormat="1" applyFont="1" applyFill="1" applyBorder="1" applyAlignment="1" applyProtection="1">
      <alignment vertical="center"/>
      <protection locked="0"/>
    </xf>
    <xf numFmtId="49" fontId="9" fillId="0" borderId="0" xfId="0" applyNumberFormat="1" applyFont="1" applyFill="1" applyBorder="1" applyAlignment="1" applyProtection="1">
      <alignment horizontal="right" vertical="center"/>
      <protection locked="0"/>
    </xf>
    <xf numFmtId="0" fontId="8" fillId="0" borderId="0" xfId="0" applyFont="1" applyFill="1" applyBorder="1" applyAlignment="1">
      <alignment horizontal="left" vertical="center" wrapText="1"/>
    </xf>
    <xf numFmtId="0" fontId="9" fillId="0" borderId="0" xfId="0" applyFont="1" applyFill="1" applyBorder="1" applyAlignment="1" applyProtection="1">
      <alignment horizontal="left" vertical="center"/>
      <protection locked="0"/>
    </xf>
    <xf numFmtId="164" fontId="9" fillId="0" borderId="0" xfId="0" applyNumberFormat="1" applyFont="1" applyFill="1" applyBorder="1" applyAlignment="1" applyProtection="1">
      <alignment vertical="center"/>
      <protection locked="0"/>
    </xf>
    <xf numFmtId="49" fontId="9" fillId="0" borderId="0" xfId="0" applyNumberFormat="1" applyFont="1" applyFill="1" applyAlignment="1" applyProtection="1">
      <alignment horizontal="right" vertical="center"/>
      <protection locked="0"/>
    </xf>
    <xf numFmtId="0" fontId="11" fillId="0" borderId="0" xfId="0" applyFont="1" applyFill="1" applyAlignment="1" applyProtection="1">
      <alignment vertical="center"/>
      <protection locked="0"/>
    </xf>
    <xf numFmtId="0" fontId="12" fillId="0" borderId="0" xfId="0" applyFont="1" applyFill="1" applyBorder="1" applyAlignment="1" applyProtection="1">
      <alignment vertical="center" wrapText="1"/>
      <protection locked="0"/>
    </xf>
    <xf numFmtId="165" fontId="11" fillId="0" borderId="0" xfId="0" applyNumberFormat="1" applyFont="1" applyFill="1" applyBorder="1" applyAlignment="1">
      <alignment horizontal="right" vertical="center"/>
    </xf>
    <xf numFmtId="0" fontId="11" fillId="0" borderId="0" xfId="0" applyFont="1" applyFill="1" applyAlignment="1" applyProtection="1">
      <alignment horizontal="left" vertical="center" wrapText="1"/>
      <protection locked="0"/>
    </xf>
    <xf numFmtId="0" fontId="8" fillId="0" borderId="0" xfId="0" applyFont="1" applyFill="1" applyAlignment="1" applyProtection="1">
      <alignment vertical="center"/>
      <protection locked="0"/>
    </xf>
    <xf numFmtId="49" fontId="8" fillId="0" borderId="0" xfId="0" applyNumberFormat="1" applyFont="1" applyFill="1" applyAlignment="1" applyProtection="1">
      <alignment horizontal="right" vertical="center"/>
      <protection locked="0"/>
    </xf>
    <xf numFmtId="0" fontId="8" fillId="0" borderId="0" xfId="0" applyFont="1" applyFill="1" applyBorder="1" applyAlignment="1" applyProtection="1">
      <alignment vertical="center" wrapText="1"/>
      <protection locked="0"/>
    </xf>
    <xf numFmtId="1" fontId="9" fillId="0" borderId="0" xfId="0" applyNumberFormat="1" applyFont="1" applyFill="1" applyBorder="1" applyAlignment="1" applyProtection="1">
      <alignment vertical="center"/>
      <protection locked="0"/>
    </xf>
    <xf numFmtId="166" fontId="9" fillId="0" borderId="0" xfId="0" applyNumberFormat="1" applyFont="1" applyFill="1" applyBorder="1" applyAlignment="1" applyProtection="1">
      <alignment vertical="center"/>
      <protection locked="0"/>
    </xf>
    <xf numFmtId="49" fontId="7" fillId="0" borderId="0" xfId="0" applyNumberFormat="1" applyFont="1" applyFill="1" applyAlignment="1" applyProtection="1">
      <alignment horizontal="right" vertical="center"/>
      <protection locked="0"/>
    </xf>
    <xf numFmtId="0" fontId="9" fillId="0" borderId="0" xfId="0" applyFont="1" applyFill="1" applyAlignment="1" applyProtection="1">
      <alignment vertical="center"/>
      <protection locked="0"/>
    </xf>
    <xf numFmtId="1" fontId="8" fillId="0" borderId="3" xfId="0" applyNumberFormat="1" applyFont="1" applyFill="1" applyBorder="1" applyAlignment="1" applyProtection="1">
      <alignment vertical="center"/>
      <protection locked="0"/>
    </xf>
    <xf numFmtId="166" fontId="7" fillId="0" borderId="3" xfId="0" applyNumberFormat="1" applyFont="1" applyFill="1" applyBorder="1" applyAlignment="1">
      <alignment vertical="center"/>
    </xf>
    <xf numFmtId="166" fontId="8" fillId="0" borderId="3" xfId="0" applyNumberFormat="1" applyFont="1" applyFill="1" applyBorder="1" applyAlignment="1" applyProtection="1">
      <alignment vertical="center"/>
      <protection locked="0"/>
    </xf>
    <xf numFmtId="0" fontId="7" fillId="0" borderId="3" xfId="0" applyFont="1" applyFill="1" applyBorder="1" applyAlignment="1" applyProtection="1">
      <alignment horizontal="left" vertical="center"/>
      <protection locked="0"/>
    </xf>
    <xf numFmtId="0" fontId="7" fillId="0" borderId="3" xfId="0" applyFont="1" applyFill="1" applyBorder="1" applyAlignment="1" applyProtection="1">
      <alignment vertical="center"/>
      <protection locked="0"/>
    </xf>
    <xf numFmtId="166" fontId="7" fillId="0" borderId="3" xfId="0" applyNumberFormat="1" applyFont="1" applyFill="1" applyBorder="1" applyAlignment="1" applyProtection="1">
      <alignment vertical="center"/>
      <protection locked="0"/>
    </xf>
    <xf numFmtId="0" fontId="11" fillId="0" borderId="3" xfId="0" applyFont="1" applyFill="1" applyBorder="1" applyAlignment="1" applyProtection="1">
      <alignment horizontal="left" vertical="center"/>
      <protection locked="0"/>
    </xf>
    <xf numFmtId="164" fontId="11" fillId="0" borderId="3" xfId="0" applyNumberFormat="1" applyFont="1" applyFill="1" applyBorder="1" applyAlignment="1" applyProtection="1">
      <alignment vertical="center"/>
      <protection locked="0"/>
    </xf>
    <xf numFmtId="165" fontId="11" fillId="0" borderId="3" xfId="0" applyNumberFormat="1" applyFont="1" applyFill="1" applyBorder="1" applyAlignment="1" applyProtection="1">
      <alignment vertical="center"/>
      <protection locked="0"/>
    </xf>
    <xf numFmtId="0" fontId="12" fillId="0" borderId="0" xfId="0" applyFont="1" applyFill="1" applyBorder="1" applyAlignment="1" applyProtection="1">
      <alignment horizontal="left" vertical="center" wrapText="1"/>
      <protection locked="0"/>
    </xf>
    <xf numFmtId="0" fontId="7" fillId="0" borderId="0" xfId="0" applyFont="1" applyFill="1" applyAlignment="1">
      <alignment horizontal="right" vertical="center"/>
    </xf>
    <xf numFmtId="2" fontId="9" fillId="0" borderId="0" xfId="0" applyNumberFormat="1" applyFont="1" applyFill="1" applyAlignment="1">
      <alignment vertical="center"/>
    </xf>
    <xf numFmtId="49" fontId="16" fillId="0" borderId="0" xfId="0" applyNumberFormat="1" applyFont="1" applyFill="1" applyAlignment="1" applyProtection="1">
      <alignment vertical="center"/>
      <protection locked="0"/>
    </xf>
    <xf numFmtId="49" fontId="20" fillId="0" borderId="0" xfId="0" quotePrefix="1" applyNumberFormat="1" applyFont="1" applyFill="1" applyAlignment="1" applyProtection="1">
      <alignment vertical="center"/>
      <protection locked="0"/>
    </xf>
    <xf numFmtId="0" fontId="11" fillId="0" borderId="0" xfId="0" applyFont="1" applyFill="1" applyAlignment="1" applyProtection="1">
      <alignment vertical="center" wrapText="1"/>
      <protection locked="0"/>
    </xf>
    <xf numFmtId="0" fontId="12" fillId="0" borderId="0" xfId="0" applyFont="1" applyFill="1" applyAlignment="1" applyProtection="1">
      <alignment horizontal="left" vertical="center" wrapText="1"/>
      <protection locked="0"/>
    </xf>
    <xf numFmtId="0" fontId="11" fillId="0" borderId="0" xfId="0" applyFont="1" applyFill="1" applyAlignment="1" applyProtection="1">
      <alignment horizontal="left" vertical="center" wrapText="1"/>
      <protection locked="0"/>
    </xf>
    <xf numFmtId="49" fontId="14" fillId="0" borderId="0" xfId="1" applyNumberFormat="1" applyFont="1" applyAlignment="1" applyProtection="1">
      <alignment horizontal="left" vertical="top"/>
      <protection locked="0"/>
    </xf>
    <xf numFmtId="0" fontId="8" fillId="0" borderId="0" xfId="0" applyFont="1" applyFill="1" applyBorder="1" applyAlignment="1" applyProtection="1">
      <alignment horizontal="left" vertical="center" wrapText="1"/>
      <protection locked="0"/>
    </xf>
    <xf numFmtId="0" fontId="8" fillId="0" borderId="0" xfId="0" applyFont="1" applyFill="1" applyBorder="1" applyAlignment="1" applyProtection="1">
      <alignment horizontal="left" vertical="center"/>
      <protection locked="0"/>
    </xf>
    <xf numFmtId="164" fontId="8" fillId="0" borderId="0" xfId="0" applyNumberFormat="1" applyFont="1" applyFill="1" applyBorder="1" applyAlignment="1" applyProtection="1">
      <alignment vertical="center"/>
      <protection locked="0"/>
    </xf>
    <xf numFmtId="165" fontId="8" fillId="0" borderId="0" xfId="0" applyNumberFormat="1" applyFont="1" applyFill="1" applyBorder="1" applyAlignment="1">
      <alignment vertical="center"/>
    </xf>
    <xf numFmtId="0" fontId="7" fillId="0" borderId="0" xfId="0" applyFont="1" applyFill="1" applyBorder="1" applyAlignment="1" applyProtection="1">
      <alignment horizontal="left" vertical="center"/>
      <protection locked="0"/>
    </xf>
    <xf numFmtId="0" fontId="7" fillId="0" borderId="0" xfId="0" applyFont="1" applyFill="1" applyBorder="1" applyAlignment="1" applyProtection="1">
      <alignment vertical="center"/>
      <protection locked="0"/>
    </xf>
    <xf numFmtId="166" fontId="7" fillId="0" borderId="0" xfId="0" applyNumberFormat="1" applyFont="1" applyFill="1" applyBorder="1" applyAlignment="1" applyProtection="1">
      <alignment vertical="center"/>
      <protection locked="0"/>
    </xf>
    <xf numFmtId="49" fontId="9" fillId="0" borderId="0" xfId="0" applyNumberFormat="1" applyFont="1" applyFill="1" applyBorder="1" applyAlignment="1" applyProtection="1">
      <alignment horizontal="center" vertical="center"/>
      <protection locked="0"/>
    </xf>
    <xf numFmtId="49" fontId="21" fillId="0" borderId="0" xfId="0" applyNumberFormat="1" applyFont="1" applyFill="1" applyAlignment="1" applyProtection="1">
      <alignment horizontal="right" vertical="center"/>
      <protection locked="0"/>
    </xf>
    <xf numFmtId="0" fontId="7" fillId="0" borderId="0" xfId="0" applyFont="1" applyFill="1" applyBorder="1" applyAlignment="1" applyProtection="1">
      <alignment horizontal="justify" vertical="center" wrapText="1"/>
      <protection locked="0"/>
    </xf>
    <xf numFmtId="164" fontId="7" fillId="0" borderId="3" xfId="0" applyNumberFormat="1" applyFont="1" applyFill="1" applyBorder="1" applyAlignment="1" applyProtection="1">
      <alignment vertical="center"/>
      <protection locked="0"/>
    </xf>
    <xf numFmtId="165" fontId="7" fillId="0" borderId="3" xfId="0" applyNumberFormat="1" applyFont="1" applyFill="1" applyBorder="1" applyAlignment="1">
      <alignment vertical="center"/>
    </xf>
    <xf numFmtId="165" fontId="7" fillId="0" borderId="3" xfId="0" applyNumberFormat="1" applyFont="1" applyFill="1" applyBorder="1" applyAlignment="1" applyProtection="1">
      <alignment vertical="center"/>
      <protection locked="0"/>
    </xf>
    <xf numFmtId="49" fontId="13" fillId="0" borderId="4" xfId="0" applyNumberFormat="1" applyFont="1" applyFill="1" applyBorder="1" applyAlignment="1" applyProtection="1">
      <alignment horizontal="left" vertical="center"/>
      <protection locked="0"/>
    </xf>
    <xf numFmtId="49" fontId="20" fillId="0" borderId="0" xfId="0" quotePrefix="1" applyNumberFormat="1" applyFont="1" applyFill="1" applyAlignment="1" applyProtection="1">
      <alignment horizontal="left" vertical="center"/>
      <protection locked="0"/>
    </xf>
    <xf numFmtId="0" fontId="8" fillId="0" borderId="3" xfId="0" applyFont="1" applyFill="1" applyBorder="1" applyAlignment="1" applyProtection="1">
      <alignment horizontal="justify" vertical="center" wrapText="1"/>
      <protection locked="0"/>
    </xf>
    <xf numFmtId="0" fontId="8" fillId="0" borderId="5" xfId="0" applyFont="1" applyFill="1" applyBorder="1" applyAlignment="1" applyProtection="1">
      <alignment horizontal="justify" vertical="center" wrapText="1"/>
      <protection locked="0"/>
    </xf>
    <xf numFmtId="0" fontId="8" fillId="0" borderId="6" xfId="0" applyFont="1" applyFill="1" applyBorder="1" applyAlignment="1" applyProtection="1">
      <alignment horizontal="justify" vertical="center" wrapText="1"/>
      <protection locked="0"/>
    </xf>
    <xf numFmtId="0" fontId="8" fillId="0" borderId="7" xfId="0" applyFont="1" applyFill="1" applyBorder="1" applyAlignment="1" applyProtection="1">
      <alignment horizontal="justify" vertical="center" wrapText="1"/>
      <protection locked="0"/>
    </xf>
    <xf numFmtId="0" fontId="10" fillId="0" borderId="0" xfId="0" applyFont="1" applyFill="1" applyAlignment="1" applyProtection="1">
      <alignment horizontal="center" vertical="center" wrapText="1"/>
      <protection locked="0"/>
    </xf>
    <xf numFmtId="0" fontId="9" fillId="0" borderId="0" xfId="0" applyFont="1" applyFill="1" applyAlignment="1" applyProtection="1">
      <alignment horizontal="right" vertical="center" wrapText="1"/>
      <protection locked="0"/>
    </xf>
    <xf numFmtId="49" fontId="16" fillId="0" borderId="0" xfId="0" applyNumberFormat="1" applyFont="1" applyFill="1" applyAlignment="1" applyProtection="1">
      <alignment horizontal="left" vertical="center"/>
      <protection locked="0"/>
    </xf>
    <xf numFmtId="49" fontId="11" fillId="0" borderId="0" xfId="0" applyNumberFormat="1" applyFont="1" applyFill="1" applyAlignment="1" applyProtection="1">
      <alignment horizontal="left" vertical="center"/>
      <protection locked="0"/>
    </xf>
    <xf numFmtId="0" fontId="12" fillId="0" borderId="3" xfId="0" applyFont="1" applyFill="1" applyBorder="1" applyAlignment="1" applyProtection="1">
      <alignment horizontal="center" vertical="center" wrapText="1"/>
      <protection locked="0"/>
    </xf>
    <xf numFmtId="0" fontId="12" fillId="0" borderId="3" xfId="0" applyFont="1" applyFill="1" applyBorder="1" applyAlignment="1" applyProtection="1">
      <alignment horizontal="justify" vertical="center" wrapText="1"/>
      <protection locked="0"/>
    </xf>
    <xf numFmtId="0" fontId="12" fillId="0" borderId="5" xfId="0" applyFont="1" applyFill="1" applyBorder="1" applyAlignment="1" applyProtection="1">
      <alignment horizontal="left" vertical="center" wrapText="1"/>
      <protection locked="0"/>
    </xf>
    <xf numFmtId="0" fontId="12" fillId="0" borderId="6" xfId="0" applyFont="1" applyFill="1" applyBorder="1" applyAlignment="1" applyProtection="1">
      <alignment horizontal="left" vertical="center" wrapText="1"/>
      <protection locked="0"/>
    </xf>
    <xf numFmtId="0" fontId="12" fillId="0" borderId="7" xfId="0" applyFont="1" applyFill="1" applyBorder="1" applyAlignment="1" applyProtection="1">
      <alignment horizontal="left" vertical="center" wrapText="1"/>
      <protection locked="0"/>
    </xf>
    <xf numFmtId="0" fontId="22" fillId="0" borderId="0" xfId="0" applyFont="1" applyFill="1" applyAlignment="1">
      <alignment horizontal="center" vertical="center" wrapText="1"/>
    </xf>
    <xf numFmtId="0" fontId="10" fillId="0" borderId="0" xfId="0" applyFont="1" applyFill="1" applyAlignment="1" applyProtection="1">
      <alignment horizontal="left" vertical="top" wrapText="1"/>
      <protection locked="0"/>
    </xf>
    <xf numFmtId="49" fontId="14" fillId="0" borderId="0" xfId="0" applyNumberFormat="1" applyFont="1" applyFill="1" applyAlignment="1" applyProtection="1">
      <alignment horizontal="left" vertical="center" wrapText="1"/>
      <protection locked="0"/>
    </xf>
    <xf numFmtId="0" fontId="10" fillId="0" borderId="0" xfId="0" applyFont="1" applyFill="1" applyAlignment="1" applyProtection="1">
      <alignment horizontal="left" vertical="center" wrapText="1"/>
      <protection locked="0"/>
    </xf>
    <xf numFmtId="0" fontId="9" fillId="0" borderId="0" xfId="0" applyFont="1" applyFill="1" applyAlignment="1" applyProtection="1">
      <alignment horizontal="left" vertical="center" wrapText="1"/>
      <protection locked="0"/>
    </xf>
    <xf numFmtId="49" fontId="10" fillId="0" borderId="0" xfId="0" applyNumberFormat="1" applyFont="1" applyFill="1" applyAlignment="1" applyProtection="1">
      <alignment horizontal="left" vertical="center" wrapText="1"/>
      <protection locked="0"/>
    </xf>
    <xf numFmtId="49" fontId="9" fillId="0" borderId="0" xfId="0" applyNumberFormat="1" applyFont="1" applyFill="1" applyAlignment="1" applyProtection="1">
      <alignment horizontal="left" vertical="center" wrapText="1"/>
      <protection locked="0"/>
    </xf>
    <xf numFmtId="0" fontId="7" fillId="0" borderId="3" xfId="0" applyFont="1" applyFill="1" applyBorder="1" applyAlignment="1" applyProtection="1">
      <alignment horizontal="left" vertical="center" wrapText="1"/>
      <protection locked="0"/>
    </xf>
    <xf numFmtId="0" fontId="8" fillId="0" borderId="3" xfId="0" applyFont="1" applyFill="1" applyBorder="1" applyAlignment="1" applyProtection="1">
      <alignment horizontal="left" vertical="center" wrapText="1"/>
      <protection locked="0"/>
    </xf>
    <xf numFmtId="0" fontId="12" fillId="0" borderId="0" xfId="0" applyFont="1" applyFill="1" applyAlignment="1" applyProtection="1">
      <alignment horizontal="left" vertical="center" wrapText="1"/>
      <protection locked="0"/>
    </xf>
    <xf numFmtId="0" fontId="12" fillId="0" borderId="3" xfId="0" applyFont="1" applyFill="1" applyBorder="1" applyAlignment="1" applyProtection="1">
      <alignment horizontal="left" vertical="center" wrapText="1"/>
      <protection locked="0"/>
    </xf>
    <xf numFmtId="0" fontId="8" fillId="0" borderId="5" xfId="0" applyFont="1" applyFill="1" applyBorder="1" applyAlignment="1" applyProtection="1">
      <alignment horizontal="left" vertical="center" wrapText="1"/>
      <protection locked="0"/>
    </xf>
    <xf numFmtId="0" fontId="8" fillId="0" borderId="6" xfId="0" applyFont="1" applyFill="1" applyBorder="1" applyAlignment="1" applyProtection="1">
      <alignment horizontal="left" vertical="center" wrapText="1"/>
      <protection locked="0"/>
    </xf>
    <xf numFmtId="0" fontId="8" fillId="0" borderId="7" xfId="0" applyFont="1" applyFill="1" applyBorder="1" applyAlignment="1" applyProtection="1">
      <alignment horizontal="left" vertical="center" wrapText="1"/>
      <protection locked="0"/>
    </xf>
    <xf numFmtId="0" fontId="11" fillId="0" borderId="0" xfId="0" applyFont="1" applyFill="1" applyAlignment="1" applyProtection="1">
      <alignment horizontal="left" vertical="center" wrapText="1"/>
      <protection locked="0"/>
    </xf>
    <xf numFmtId="0" fontId="11" fillId="0" borderId="3" xfId="0" applyFont="1" applyFill="1" applyBorder="1" applyAlignment="1" applyProtection="1">
      <alignment horizontal="center" vertical="center" wrapText="1"/>
      <protection locked="0"/>
    </xf>
    <xf numFmtId="0" fontId="7" fillId="0" borderId="3" xfId="0" applyFont="1" applyFill="1" applyBorder="1" applyAlignment="1" applyProtection="1">
      <alignment horizontal="justify" vertical="center" wrapText="1"/>
      <protection locked="0"/>
    </xf>
  </cellXfs>
  <cellStyles count="2">
    <cellStyle name="Navadno" xfId="0" builtinId="0"/>
    <cellStyle name="Navadno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0</xdr:colOff>
      <xdr:row>10</xdr:row>
      <xdr:rowOff>104775</xdr:rowOff>
    </xdr:from>
    <xdr:to>
      <xdr:col>19</xdr:col>
      <xdr:colOff>266700</xdr:colOff>
      <xdr:row>25</xdr:row>
      <xdr:rowOff>66675</xdr:rowOff>
    </xdr:to>
    <xdr:grpSp>
      <xdr:nvGrpSpPr>
        <xdr:cNvPr id="2" name="Group 5">
          <a:extLst>
            <a:ext uri="{FF2B5EF4-FFF2-40B4-BE49-F238E27FC236}">
              <a16:creationId xmlns:a16="http://schemas.microsoft.com/office/drawing/2014/main" id="{00000000-0008-0000-0100-000002000000}"/>
            </a:ext>
          </a:extLst>
        </xdr:cNvPr>
        <xdr:cNvGrpSpPr>
          <a:grpSpLocks/>
        </xdr:cNvGrpSpPr>
      </xdr:nvGrpSpPr>
      <xdr:grpSpPr bwMode="auto">
        <a:xfrm>
          <a:off x="4095750" y="1800225"/>
          <a:ext cx="4000500" cy="2390775"/>
          <a:chOff x="6555" y="2828"/>
          <a:chExt cx="6333" cy="3770"/>
        </a:xfrm>
      </xdr:grpSpPr>
      <xdr:sp macro="" textlink="">
        <xdr:nvSpPr>
          <xdr:cNvPr id="3" name="Freeform 6">
            <a:extLst>
              <a:ext uri="{FF2B5EF4-FFF2-40B4-BE49-F238E27FC236}">
                <a16:creationId xmlns:a16="http://schemas.microsoft.com/office/drawing/2014/main" id="{00000000-0008-0000-0100-000003000000}"/>
              </a:ext>
            </a:extLst>
          </xdr:cNvPr>
          <xdr:cNvSpPr>
            <a:spLocks noChangeArrowheads="1"/>
          </xdr:cNvSpPr>
        </xdr:nvSpPr>
        <xdr:spPr bwMode="auto">
          <a:xfrm>
            <a:off x="6555" y="3008"/>
            <a:ext cx="6333" cy="3049"/>
          </a:xfrm>
          <a:custGeom>
            <a:avLst/>
            <a:gdLst>
              <a:gd name="T0" fmla="*/ 0 w 11172"/>
              <a:gd name="T1" fmla="*/ 0 h 5379"/>
              <a:gd name="T2" fmla="*/ 1 w 11172"/>
              <a:gd name="T3" fmla="*/ 0 h 5379"/>
              <a:gd name="T4" fmla="*/ 1 w 11172"/>
              <a:gd name="T5" fmla="*/ 1 h 5379"/>
              <a:gd name="T6" fmla="*/ 1 w 11172"/>
              <a:gd name="T7" fmla="*/ 1 h 5379"/>
              <a:gd name="T8" fmla="*/ 1 w 11172"/>
              <a:gd name="T9" fmla="*/ 0 h 5379"/>
              <a:gd name="T10" fmla="*/ 1 w 11172"/>
              <a:gd name="T11" fmla="*/ 0 h 5379"/>
              <a:gd name="T12" fmla="*/ 1 w 11172"/>
              <a:gd name="T13" fmla="*/ 1 h 5379"/>
              <a:gd name="T14" fmla="*/ 0 60000 65536"/>
              <a:gd name="T15" fmla="*/ 0 60000 65536"/>
              <a:gd name="T16" fmla="*/ 0 60000 65536"/>
              <a:gd name="T17" fmla="*/ 0 60000 65536"/>
              <a:gd name="T18" fmla="*/ 0 60000 65536"/>
              <a:gd name="T19" fmla="*/ 0 60000 65536"/>
              <a:gd name="T20" fmla="*/ 0 60000 65536"/>
              <a:gd name="T21" fmla="*/ 0 w 11172"/>
              <a:gd name="T22" fmla="*/ 0 h 5379"/>
              <a:gd name="T23" fmla="*/ 11172 w 11172"/>
              <a:gd name="T24" fmla="*/ 5379 h 5379"/>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11172" h="5379">
                <a:moveTo>
                  <a:pt x="0" y="0"/>
                </a:moveTo>
                <a:lnTo>
                  <a:pt x="2203" y="0"/>
                </a:lnTo>
                <a:lnTo>
                  <a:pt x="4466" y="5378"/>
                </a:lnTo>
                <a:lnTo>
                  <a:pt x="6671" y="5378"/>
                </a:lnTo>
                <a:lnTo>
                  <a:pt x="8904" y="0"/>
                </a:lnTo>
                <a:lnTo>
                  <a:pt x="11140" y="0"/>
                </a:lnTo>
                <a:lnTo>
                  <a:pt x="11171" y="24"/>
                </a:lnTo>
              </a:path>
            </a:pathLst>
          </a:custGeom>
          <a:noFill/>
          <a:ln w="3600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 name="Oval 7">
            <a:extLst>
              <a:ext uri="{FF2B5EF4-FFF2-40B4-BE49-F238E27FC236}">
                <a16:creationId xmlns:a16="http://schemas.microsoft.com/office/drawing/2014/main" id="{00000000-0008-0000-0100-000004000000}"/>
              </a:ext>
            </a:extLst>
          </xdr:cNvPr>
          <xdr:cNvSpPr>
            <a:spLocks noChangeArrowheads="1"/>
          </xdr:cNvSpPr>
        </xdr:nvSpPr>
        <xdr:spPr bwMode="auto">
          <a:xfrm>
            <a:off x="9465" y="5153"/>
            <a:ext cx="522" cy="522"/>
          </a:xfrm>
          <a:prstGeom prst="ellipse">
            <a:avLst/>
          </a:prstGeom>
          <a:solidFill>
            <a:srgbClr val="C0C0C0"/>
          </a:solidFill>
          <a:ln w="9360">
            <a:solidFill>
              <a:srgbClr val="000000"/>
            </a:solidFill>
            <a:round/>
            <a:headEnd/>
            <a:tailEnd/>
          </a:ln>
        </xdr:spPr>
      </xdr:sp>
      <xdr:sp macro="" textlink="">
        <xdr:nvSpPr>
          <xdr:cNvPr id="5" name="Line 8">
            <a:extLst>
              <a:ext uri="{FF2B5EF4-FFF2-40B4-BE49-F238E27FC236}">
                <a16:creationId xmlns:a16="http://schemas.microsoft.com/office/drawing/2014/main" id="{00000000-0008-0000-0100-000005000000}"/>
              </a:ext>
            </a:extLst>
          </xdr:cNvPr>
          <xdr:cNvSpPr>
            <a:spLocks noChangeShapeType="1"/>
          </xdr:cNvSpPr>
        </xdr:nvSpPr>
        <xdr:spPr bwMode="auto">
          <a:xfrm>
            <a:off x="8930" y="5686"/>
            <a:ext cx="1597" cy="4"/>
          </a:xfrm>
          <a:prstGeom prst="line">
            <a:avLst/>
          </a:prstGeom>
          <a:noFill/>
          <a:ln w="9360">
            <a:solidFill>
              <a:srgbClr val="000000"/>
            </a:solidFill>
            <a:round/>
            <a:headEnd/>
            <a:tailEnd/>
          </a:ln>
          <a:extLst>
            <a:ext uri="{909E8E84-426E-40DD-AFC4-6F175D3DCCD1}">
              <a14:hiddenFill xmlns:a14="http://schemas.microsoft.com/office/drawing/2010/main">
                <a:noFill/>
              </a14:hiddenFill>
            </a:ext>
          </a:extLst>
        </xdr:spPr>
      </xdr:sp>
      <xdr:sp macro="" textlink="">
        <xdr:nvSpPr>
          <xdr:cNvPr id="6" name="Line 9">
            <a:extLst>
              <a:ext uri="{FF2B5EF4-FFF2-40B4-BE49-F238E27FC236}">
                <a16:creationId xmlns:a16="http://schemas.microsoft.com/office/drawing/2014/main" id="{00000000-0008-0000-0100-000006000000}"/>
              </a:ext>
            </a:extLst>
          </xdr:cNvPr>
          <xdr:cNvSpPr>
            <a:spLocks noChangeShapeType="1"/>
          </xdr:cNvSpPr>
        </xdr:nvSpPr>
        <xdr:spPr bwMode="auto">
          <a:xfrm>
            <a:off x="8680" y="5049"/>
            <a:ext cx="2070" cy="0"/>
          </a:xfrm>
          <a:prstGeom prst="line">
            <a:avLst/>
          </a:prstGeom>
          <a:noFill/>
          <a:ln w="9360">
            <a:solidFill>
              <a:srgbClr val="000000"/>
            </a:solidFill>
            <a:round/>
            <a:headEnd/>
            <a:tailEnd/>
          </a:ln>
          <a:extLst>
            <a:ext uri="{909E8E84-426E-40DD-AFC4-6F175D3DCCD1}">
              <a14:hiddenFill xmlns:a14="http://schemas.microsoft.com/office/drawing/2010/main">
                <a:noFill/>
              </a14:hiddenFill>
            </a:ext>
          </a:extLst>
        </xdr:spPr>
      </xdr:sp>
      <xdr:sp macro="" textlink="">
        <xdr:nvSpPr>
          <xdr:cNvPr id="7" name="Line 10">
            <a:extLst>
              <a:ext uri="{FF2B5EF4-FFF2-40B4-BE49-F238E27FC236}">
                <a16:creationId xmlns:a16="http://schemas.microsoft.com/office/drawing/2014/main" id="{00000000-0008-0000-0100-000007000000}"/>
              </a:ext>
            </a:extLst>
          </xdr:cNvPr>
          <xdr:cNvSpPr>
            <a:spLocks noChangeShapeType="1"/>
          </xdr:cNvSpPr>
        </xdr:nvSpPr>
        <xdr:spPr bwMode="auto">
          <a:xfrm>
            <a:off x="8166" y="3785"/>
            <a:ext cx="3110" cy="0"/>
          </a:xfrm>
          <a:prstGeom prst="line">
            <a:avLst/>
          </a:prstGeom>
          <a:noFill/>
          <a:ln w="9360">
            <a:solidFill>
              <a:srgbClr val="000000"/>
            </a:solidFill>
            <a:round/>
            <a:headEnd/>
            <a:tailEnd/>
          </a:ln>
          <a:extLst>
            <a:ext uri="{909E8E84-426E-40DD-AFC4-6F175D3DCCD1}">
              <a14:hiddenFill xmlns:a14="http://schemas.microsoft.com/office/drawing/2010/main">
                <a:noFill/>
              </a14:hiddenFill>
            </a:ext>
          </a:extLst>
        </xdr:spPr>
      </xdr:sp>
      <xdr:sp macro="" textlink="">
        <xdr:nvSpPr>
          <xdr:cNvPr id="8" name="Line 11">
            <a:extLst>
              <a:ext uri="{FF2B5EF4-FFF2-40B4-BE49-F238E27FC236}">
                <a16:creationId xmlns:a16="http://schemas.microsoft.com/office/drawing/2014/main" id="{00000000-0008-0000-0100-000008000000}"/>
              </a:ext>
            </a:extLst>
          </xdr:cNvPr>
          <xdr:cNvSpPr>
            <a:spLocks noChangeShapeType="1"/>
          </xdr:cNvSpPr>
        </xdr:nvSpPr>
        <xdr:spPr bwMode="auto">
          <a:xfrm>
            <a:off x="11871" y="3008"/>
            <a:ext cx="0" cy="761"/>
          </a:xfrm>
          <a:prstGeom prst="line">
            <a:avLst/>
          </a:prstGeom>
          <a:noFill/>
          <a:ln w="9360">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sp macro="" textlink="">
        <xdr:nvSpPr>
          <xdr:cNvPr id="9" name="Line 12">
            <a:extLst>
              <a:ext uri="{FF2B5EF4-FFF2-40B4-BE49-F238E27FC236}">
                <a16:creationId xmlns:a16="http://schemas.microsoft.com/office/drawing/2014/main" id="{00000000-0008-0000-0100-000009000000}"/>
              </a:ext>
            </a:extLst>
          </xdr:cNvPr>
          <xdr:cNvSpPr>
            <a:spLocks noChangeShapeType="1"/>
          </xdr:cNvSpPr>
        </xdr:nvSpPr>
        <xdr:spPr bwMode="auto">
          <a:xfrm>
            <a:off x="11871" y="3739"/>
            <a:ext cx="0" cy="1405"/>
          </a:xfrm>
          <a:prstGeom prst="line">
            <a:avLst/>
          </a:prstGeom>
          <a:noFill/>
          <a:ln w="9360">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sp macro="" textlink="">
        <xdr:nvSpPr>
          <xdr:cNvPr id="10" name="Line 13">
            <a:extLst>
              <a:ext uri="{FF2B5EF4-FFF2-40B4-BE49-F238E27FC236}">
                <a16:creationId xmlns:a16="http://schemas.microsoft.com/office/drawing/2014/main" id="{00000000-0008-0000-0100-00000A000000}"/>
              </a:ext>
            </a:extLst>
          </xdr:cNvPr>
          <xdr:cNvSpPr>
            <a:spLocks noChangeShapeType="1"/>
          </xdr:cNvSpPr>
        </xdr:nvSpPr>
        <xdr:spPr bwMode="auto">
          <a:xfrm>
            <a:off x="11871" y="5100"/>
            <a:ext cx="0" cy="704"/>
          </a:xfrm>
          <a:prstGeom prst="line">
            <a:avLst/>
          </a:prstGeom>
          <a:noFill/>
          <a:ln w="9360">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sp macro="" textlink="">
        <xdr:nvSpPr>
          <xdr:cNvPr id="11" name="Line 14">
            <a:extLst>
              <a:ext uri="{FF2B5EF4-FFF2-40B4-BE49-F238E27FC236}">
                <a16:creationId xmlns:a16="http://schemas.microsoft.com/office/drawing/2014/main" id="{00000000-0008-0000-0100-00000B000000}"/>
              </a:ext>
            </a:extLst>
          </xdr:cNvPr>
          <xdr:cNvSpPr>
            <a:spLocks noChangeShapeType="1"/>
          </xdr:cNvSpPr>
        </xdr:nvSpPr>
        <xdr:spPr bwMode="auto">
          <a:xfrm>
            <a:off x="9088" y="6598"/>
            <a:ext cx="1266" cy="0"/>
          </a:xfrm>
          <a:prstGeom prst="line">
            <a:avLst/>
          </a:prstGeom>
          <a:noFill/>
          <a:ln w="9360">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sp macro="" textlink="">
        <xdr:nvSpPr>
          <xdr:cNvPr id="12" name="Line 15">
            <a:extLst>
              <a:ext uri="{FF2B5EF4-FFF2-40B4-BE49-F238E27FC236}">
                <a16:creationId xmlns:a16="http://schemas.microsoft.com/office/drawing/2014/main" id="{00000000-0008-0000-0100-00000C000000}"/>
              </a:ext>
            </a:extLst>
          </xdr:cNvPr>
          <xdr:cNvSpPr>
            <a:spLocks noChangeShapeType="1"/>
          </xdr:cNvSpPr>
        </xdr:nvSpPr>
        <xdr:spPr bwMode="auto">
          <a:xfrm>
            <a:off x="7790" y="2828"/>
            <a:ext cx="3799" cy="0"/>
          </a:xfrm>
          <a:prstGeom prst="line">
            <a:avLst/>
          </a:prstGeom>
          <a:noFill/>
          <a:ln w="9360">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sp macro="" textlink="">
        <xdr:nvSpPr>
          <xdr:cNvPr id="13" name="Line 16">
            <a:extLst>
              <a:ext uri="{FF2B5EF4-FFF2-40B4-BE49-F238E27FC236}">
                <a16:creationId xmlns:a16="http://schemas.microsoft.com/office/drawing/2014/main" id="{00000000-0008-0000-0100-00000D000000}"/>
              </a:ext>
            </a:extLst>
          </xdr:cNvPr>
          <xdr:cNvSpPr>
            <a:spLocks noChangeShapeType="1"/>
          </xdr:cNvSpPr>
        </xdr:nvSpPr>
        <xdr:spPr bwMode="auto">
          <a:xfrm>
            <a:off x="12842" y="3022"/>
            <a:ext cx="0" cy="3050"/>
          </a:xfrm>
          <a:prstGeom prst="line">
            <a:avLst/>
          </a:prstGeom>
          <a:noFill/>
          <a:ln w="9360">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sp macro="" textlink="">
        <xdr:nvSpPr>
          <xdr:cNvPr id="14" name="Line 17">
            <a:extLst>
              <a:ext uri="{FF2B5EF4-FFF2-40B4-BE49-F238E27FC236}">
                <a16:creationId xmlns:a16="http://schemas.microsoft.com/office/drawing/2014/main" id="{00000000-0008-0000-0100-00000E000000}"/>
              </a:ext>
            </a:extLst>
          </xdr:cNvPr>
          <xdr:cNvSpPr>
            <a:spLocks noChangeShapeType="1"/>
          </xdr:cNvSpPr>
        </xdr:nvSpPr>
        <xdr:spPr bwMode="auto">
          <a:xfrm flipH="1" flipV="1">
            <a:off x="7098" y="5982"/>
            <a:ext cx="1885" cy="0"/>
          </a:xfrm>
          <a:prstGeom prst="line">
            <a:avLst/>
          </a:prstGeom>
          <a:noFill/>
          <a:ln w="936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 name="Line 18">
            <a:extLst>
              <a:ext uri="{FF2B5EF4-FFF2-40B4-BE49-F238E27FC236}">
                <a16:creationId xmlns:a16="http://schemas.microsoft.com/office/drawing/2014/main" id="{00000000-0008-0000-0100-00000F000000}"/>
              </a:ext>
            </a:extLst>
          </xdr:cNvPr>
          <xdr:cNvSpPr>
            <a:spLocks noChangeShapeType="1"/>
          </xdr:cNvSpPr>
        </xdr:nvSpPr>
        <xdr:spPr bwMode="auto">
          <a:xfrm>
            <a:off x="11871" y="5789"/>
            <a:ext cx="0" cy="266"/>
          </a:xfrm>
          <a:prstGeom prst="line">
            <a:avLst/>
          </a:prstGeom>
          <a:noFill/>
          <a:ln w="9360">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grpSp>
    <xdr:clientData/>
  </xdr:twoCellAnchor>
</xdr:wsDr>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isarna">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dimension ref="A2:V195"/>
  <sheetViews>
    <sheetView tabSelected="1" zoomScaleNormal="100" zoomScaleSheetLayoutView="110" workbookViewId="0">
      <selection activeCell="C23" sqref="C23:I23"/>
    </sheetView>
  </sheetViews>
  <sheetFormatPr defaultRowHeight="16.5" x14ac:dyDescent="0.25"/>
  <cols>
    <col min="1" max="1" width="7.85546875" style="29" bestFit="1" customWidth="1"/>
    <col min="2" max="4" width="11.140625" style="29" customWidth="1"/>
    <col min="5" max="5" width="7.7109375" style="29" customWidth="1"/>
    <col min="6" max="6" width="5.5703125" style="29" customWidth="1"/>
    <col min="7" max="7" width="8.42578125" style="29" customWidth="1"/>
    <col min="8" max="8" width="42.42578125" style="29" customWidth="1"/>
    <col min="9" max="9" width="11.140625" style="29" customWidth="1"/>
    <col min="10" max="16384" width="9.140625" style="29"/>
  </cols>
  <sheetData>
    <row r="2" spans="1:9" ht="18" x14ac:dyDescent="0.25">
      <c r="B2" s="146" t="s">
        <v>250</v>
      </c>
      <c r="C2" s="146"/>
      <c r="D2" s="146"/>
      <c r="E2" s="146"/>
      <c r="F2" s="146"/>
      <c r="G2" s="146"/>
      <c r="H2" s="146"/>
      <c r="I2" s="30"/>
    </row>
    <row r="3" spans="1:9" x14ac:dyDescent="0.25">
      <c r="B3" s="31"/>
      <c r="C3" s="31"/>
      <c r="D3" s="31"/>
      <c r="E3" s="31"/>
      <c r="F3" s="31"/>
      <c r="G3" s="31"/>
      <c r="H3" s="31"/>
      <c r="I3" s="31"/>
    </row>
    <row r="5" spans="1:9" ht="16.5" customHeight="1" x14ac:dyDescent="0.25">
      <c r="A5" s="148" t="s">
        <v>34</v>
      </c>
      <c r="B5" s="148"/>
      <c r="C5" s="147" t="s">
        <v>203</v>
      </c>
      <c r="D5" s="147"/>
      <c r="E5" s="147"/>
      <c r="F5" s="147"/>
      <c r="G5" s="147"/>
      <c r="H5" s="147"/>
      <c r="I5" s="147"/>
    </row>
    <row r="6" spans="1:9" x14ac:dyDescent="0.25">
      <c r="A6" s="33" t="s">
        <v>37</v>
      </c>
      <c r="B6" s="33"/>
      <c r="C6" s="147"/>
      <c r="D6" s="147"/>
      <c r="E6" s="147"/>
      <c r="F6" s="147"/>
      <c r="G6" s="147"/>
      <c r="H6" s="147"/>
      <c r="I6" s="147"/>
    </row>
    <row r="7" spans="1:9" x14ac:dyDescent="0.25">
      <c r="A7" s="34"/>
      <c r="B7" s="31"/>
      <c r="C7" s="149" t="s">
        <v>210</v>
      </c>
      <c r="D7" s="149"/>
      <c r="E7" s="149"/>
      <c r="F7" s="149"/>
      <c r="G7" s="149"/>
      <c r="H7" s="149"/>
      <c r="I7" s="149"/>
    </row>
    <row r="8" spans="1:9" x14ac:dyDescent="0.25">
      <c r="A8" s="34"/>
      <c r="B8" s="31"/>
      <c r="C8" s="31"/>
      <c r="D8" s="35"/>
    </row>
    <row r="9" spans="1:9" x14ac:dyDescent="0.25">
      <c r="A9" s="148" t="s">
        <v>35</v>
      </c>
      <c r="B9" s="148"/>
      <c r="C9" s="149" t="s">
        <v>36</v>
      </c>
      <c r="D9" s="149"/>
      <c r="E9" s="149"/>
      <c r="F9" s="149"/>
      <c r="G9" s="149"/>
      <c r="H9" s="149"/>
      <c r="I9" s="149"/>
    </row>
    <row r="10" spans="1:9" x14ac:dyDescent="0.25">
      <c r="A10" s="34"/>
      <c r="B10" s="31"/>
      <c r="C10" s="31"/>
      <c r="D10" s="36" t="s">
        <v>37</v>
      </c>
    </row>
    <row r="11" spans="1:9" x14ac:dyDescent="0.25">
      <c r="A11" s="34"/>
      <c r="B11" s="31"/>
      <c r="C11" s="31"/>
      <c r="D11" s="36" t="s">
        <v>37</v>
      </c>
    </row>
    <row r="12" spans="1:9" x14ac:dyDescent="0.25">
      <c r="A12" s="34"/>
      <c r="B12" s="31"/>
      <c r="C12" s="31"/>
      <c r="D12" s="35"/>
    </row>
    <row r="13" spans="1:9" x14ac:dyDescent="0.25">
      <c r="A13" s="34"/>
      <c r="B13" s="31"/>
      <c r="C13" s="31"/>
      <c r="D13" s="35"/>
    </row>
    <row r="14" spans="1:9" ht="16.5" customHeight="1" x14ac:dyDescent="0.25">
      <c r="A14" s="148" t="s">
        <v>175</v>
      </c>
      <c r="B14" s="148"/>
      <c r="C14" s="150" t="s">
        <v>38</v>
      </c>
      <c r="D14" s="150"/>
      <c r="E14" s="150"/>
      <c r="F14" s="150"/>
      <c r="G14" s="150"/>
      <c r="H14" s="150"/>
      <c r="I14" s="150"/>
    </row>
    <row r="15" spans="1:9" x14ac:dyDescent="0.25">
      <c r="A15" s="148"/>
      <c r="B15" s="148"/>
      <c r="C15" s="150" t="s">
        <v>123</v>
      </c>
      <c r="D15" s="150"/>
      <c r="E15" s="150"/>
      <c r="F15" s="150"/>
      <c r="G15" s="150"/>
      <c r="H15" s="150"/>
      <c r="I15" s="150"/>
    </row>
    <row r="16" spans="1:9" x14ac:dyDescent="0.25">
      <c r="A16" s="34"/>
      <c r="B16" s="31"/>
      <c r="C16" s="150" t="s">
        <v>39</v>
      </c>
      <c r="D16" s="150"/>
      <c r="E16" s="150"/>
      <c r="F16" s="150"/>
      <c r="G16" s="150"/>
      <c r="H16" s="150"/>
      <c r="I16" s="150"/>
    </row>
    <row r="17" spans="1:9" x14ac:dyDescent="0.25">
      <c r="A17" s="34"/>
      <c r="B17" s="31"/>
      <c r="C17" s="31"/>
      <c r="D17" s="35"/>
    </row>
    <row r="18" spans="1:9" x14ac:dyDescent="0.25">
      <c r="A18" s="151" t="s">
        <v>190</v>
      </c>
      <c r="B18" s="151"/>
      <c r="C18" s="150" t="s">
        <v>196</v>
      </c>
      <c r="D18" s="150"/>
      <c r="E18" s="150"/>
      <c r="F18" s="150"/>
      <c r="G18" s="150"/>
      <c r="H18" s="150"/>
      <c r="I18" s="150"/>
    </row>
    <row r="19" spans="1:9" x14ac:dyDescent="0.25">
      <c r="A19" s="34"/>
      <c r="B19" s="31"/>
      <c r="C19" s="150" t="s">
        <v>197</v>
      </c>
      <c r="D19" s="150"/>
      <c r="E19" s="150"/>
      <c r="F19" s="150"/>
      <c r="G19" s="150"/>
      <c r="H19" s="150"/>
      <c r="I19" s="150"/>
    </row>
    <row r="20" spans="1:9" x14ac:dyDescent="0.25">
      <c r="A20" s="34"/>
      <c r="B20" s="31"/>
      <c r="C20" s="31" t="s">
        <v>37</v>
      </c>
      <c r="D20" s="35"/>
    </row>
    <row r="21" spans="1:9" x14ac:dyDescent="0.25">
      <c r="A21" s="34"/>
      <c r="B21" s="31"/>
      <c r="C21" s="31"/>
      <c r="D21" s="35"/>
    </row>
    <row r="22" spans="1:9" x14ac:dyDescent="0.25">
      <c r="A22" s="37"/>
      <c r="B22" s="31"/>
      <c r="C22" s="31"/>
      <c r="D22" s="32"/>
    </row>
    <row r="23" spans="1:9" x14ac:dyDescent="0.25">
      <c r="A23" s="148"/>
      <c r="B23" s="148"/>
      <c r="C23" s="149"/>
      <c r="D23" s="149"/>
      <c r="E23" s="149"/>
      <c r="F23" s="149"/>
      <c r="G23" s="149"/>
      <c r="H23" s="149"/>
      <c r="I23" s="149"/>
    </row>
    <row r="24" spans="1:9" x14ac:dyDescent="0.25">
      <c r="A24" s="34"/>
      <c r="B24" s="31"/>
      <c r="C24" s="31"/>
      <c r="D24" s="32"/>
      <c r="E24" s="38"/>
      <c r="F24" s="38"/>
      <c r="G24" s="38"/>
      <c r="H24" s="38"/>
      <c r="I24" s="38"/>
    </row>
    <row r="25" spans="1:9" x14ac:dyDescent="0.25">
      <c r="A25" s="148"/>
      <c r="B25" s="148"/>
      <c r="C25" s="150"/>
      <c r="D25" s="150"/>
      <c r="E25" s="150"/>
      <c r="F25" s="150"/>
      <c r="G25" s="150"/>
      <c r="H25" s="150"/>
      <c r="I25" s="150"/>
    </row>
    <row r="26" spans="1:9" x14ac:dyDescent="0.25">
      <c r="A26" s="34"/>
      <c r="B26" s="31"/>
      <c r="C26" s="31"/>
      <c r="D26" s="35"/>
    </row>
    <row r="27" spans="1:9" x14ac:dyDescent="0.25">
      <c r="A27" s="34"/>
      <c r="B27" s="31"/>
      <c r="C27" s="31"/>
      <c r="D27" s="35"/>
    </row>
    <row r="28" spans="1:9" x14ac:dyDescent="0.25">
      <c r="A28" s="34"/>
      <c r="B28" s="31"/>
      <c r="C28" s="31"/>
      <c r="D28" s="35"/>
    </row>
    <row r="29" spans="1:9" x14ac:dyDescent="0.25">
      <c r="A29" s="34"/>
      <c r="B29" s="31"/>
      <c r="C29" s="31"/>
      <c r="D29" s="35"/>
    </row>
    <row r="30" spans="1:9" x14ac:dyDescent="0.25">
      <c r="A30" s="34"/>
      <c r="B30" s="31"/>
      <c r="C30" s="31"/>
      <c r="D30" s="35"/>
    </row>
    <row r="31" spans="1:9" x14ac:dyDescent="0.25">
      <c r="A31" s="148"/>
      <c r="B31" s="148"/>
      <c r="C31" s="152"/>
      <c r="D31" s="152"/>
      <c r="E31" s="152"/>
      <c r="F31" s="152"/>
      <c r="G31" s="152"/>
      <c r="H31" s="152"/>
      <c r="I31" s="152"/>
    </row>
    <row r="33" spans="1:12" ht="18" x14ac:dyDescent="0.25">
      <c r="A33" s="131" t="s">
        <v>40</v>
      </c>
      <c r="B33" s="131"/>
      <c r="C33" s="131"/>
      <c r="D33" s="131"/>
      <c r="E33" s="131"/>
      <c r="F33" s="131"/>
      <c r="G33" s="131"/>
      <c r="H33" s="131"/>
      <c r="I33" s="131"/>
      <c r="J33" s="22"/>
      <c r="K33" s="22"/>
      <c r="L33" s="22"/>
    </row>
    <row r="34" spans="1:12" x14ac:dyDescent="0.25">
      <c r="A34" s="39" t="s">
        <v>37</v>
      </c>
      <c r="F34" s="40"/>
      <c r="G34" s="41"/>
      <c r="H34" s="42"/>
      <c r="I34" s="43"/>
      <c r="J34" s="22"/>
      <c r="K34" s="22"/>
      <c r="L34" s="22"/>
    </row>
    <row r="35" spans="1:12" ht="25.5" customHeight="1" x14ac:dyDescent="0.25">
      <c r="A35" s="44"/>
      <c r="C35" s="137" t="str">
        <f>C7</f>
        <v>VODOVOD PODREČJE-VH ŠUMBERK</v>
      </c>
      <c r="D35" s="137"/>
      <c r="E35" s="137"/>
      <c r="F35" s="137"/>
      <c r="G35" s="137"/>
      <c r="H35" s="45" t="s">
        <v>44</v>
      </c>
      <c r="I35" s="46">
        <f>I55</f>
        <v>0</v>
      </c>
      <c r="J35" s="22"/>
      <c r="K35" s="22"/>
    </row>
    <row r="36" spans="1:12" x14ac:dyDescent="0.25">
      <c r="A36" s="47"/>
      <c r="E36" s="35"/>
      <c r="F36" s="41"/>
      <c r="G36" s="42"/>
      <c r="H36" s="43"/>
      <c r="I36" s="43"/>
      <c r="J36" s="22"/>
      <c r="K36" s="22"/>
    </row>
    <row r="37" spans="1:12" x14ac:dyDescent="0.25">
      <c r="A37" s="39"/>
      <c r="E37" s="35"/>
      <c r="F37" s="41"/>
      <c r="G37" s="42"/>
      <c r="H37" s="45"/>
      <c r="I37" s="46"/>
      <c r="J37" s="22"/>
      <c r="K37" s="22"/>
    </row>
    <row r="38" spans="1:12" x14ac:dyDescent="0.25">
      <c r="A38" s="47"/>
      <c r="E38" s="35"/>
      <c r="F38" s="41"/>
      <c r="G38" s="42"/>
      <c r="H38" s="43"/>
      <c r="I38" s="48"/>
      <c r="J38" s="22"/>
      <c r="K38" s="22"/>
    </row>
    <row r="39" spans="1:12" x14ac:dyDescent="0.25">
      <c r="E39" s="35"/>
      <c r="F39" s="41"/>
      <c r="G39" s="39" t="s">
        <v>41</v>
      </c>
      <c r="H39" s="43"/>
      <c r="I39" s="46">
        <f>SUM(I35:I37)</f>
        <v>0</v>
      </c>
      <c r="J39" s="22"/>
      <c r="K39" s="22"/>
    </row>
    <row r="40" spans="1:12" x14ac:dyDescent="0.25">
      <c r="A40" s="39"/>
      <c r="E40" s="35"/>
      <c r="F40" s="41"/>
      <c r="G40" s="42"/>
      <c r="H40" s="43"/>
      <c r="I40" s="46"/>
      <c r="J40" s="22"/>
      <c r="K40" s="22"/>
    </row>
    <row r="41" spans="1:12" x14ac:dyDescent="0.25">
      <c r="A41" s="50"/>
      <c r="B41" s="51"/>
      <c r="C41" s="51"/>
      <c r="D41" s="51"/>
      <c r="E41" s="52"/>
      <c r="F41" s="53"/>
      <c r="G41" s="54"/>
      <c r="H41" s="48"/>
      <c r="I41" s="48"/>
      <c r="J41" s="22"/>
      <c r="K41" s="22"/>
    </row>
    <row r="42" spans="1:12" ht="26.25" customHeight="1" x14ac:dyDescent="0.25">
      <c r="A42" s="47"/>
      <c r="F42" s="41"/>
      <c r="G42" s="35" t="s">
        <v>176</v>
      </c>
      <c r="H42" s="45" t="s">
        <v>44</v>
      </c>
      <c r="I42" s="43">
        <f>SUM(I39)*0.22</f>
        <v>0</v>
      </c>
      <c r="J42" s="22"/>
      <c r="K42" s="22"/>
    </row>
    <row r="43" spans="1:12" x14ac:dyDescent="0.25">
      <c r="A43" s="47"/>
      <c r="E43" s="35"/>
      <c r="F43" s="41"/>
      <c r="G43" s="42"/>
      <c r="H43" s="55"/>
      <c r="I43" s="48"/>
      <c r="J43" s="22"/>
      <c r="K43" s="22"/>
    </row>
    <row r="44" spans="1:12" x14ac:dyDescent="0.25">
      <c r="E44" s="47" t="s">
        <v>37</v>
      </c>
      <c r="F44" s="138" t="s">
        <v>177</v>
      </c>
      <c r="G44" s="138"/>
      <c r="H44" s="45" t="s">
        <v>44</v>
      </c>
      <c r="I44" s="43">
        <f>SUM(I39:I42)</f>
        <v>0</v>
      </c>
      <c r="J44" s="22"/>
      <c r="K44" s="22"/>
    </row>
    <row r="45" spans="1:12" x14ac:dyDescent="0.25">
      <c r="A45" s="47"/>
      <c r="E45" s="56"/>
      <c r="F45" s="41"/>
      <c r="G45" s="42"/>
      <c r="H45" s="43"/>
      <c r="I45" s="43"/>
      <c r="J45" s="57"/>
      <c r="K45" s="57"/>
    </row>
    <row r="46" spans="1:12" ht="18.75" customHeight="1" x14ac:dyDescent="0.25">
      <c r="A46" s="131" t="s">
        <v>43</v>
      </c>
      <c r="B46" s="131"/>
      <c r="C46" s="131"/>
      <c r="D46" s="131"/>
      <c r="E46" s="131"/>
      <c r="F46" s="131"/>
      <c r="G46" s="131"/>
      <c r="H46" s="131"/>
      <c r="I46" s="131"/>
      <c r="J46" s="22"/>
      <c r="K46" s="22"/>
    </row>
    <row r="47" spans="1:12" x14ac:dyDescent="0.25">
      <c r="A47" s="47"/>
      <c r="E47" s="40"/>
      <c r="F47" s="41"/>
      <c r="G47" s="42"/>
      <c r="H47" s="43"/>
      <c r="I47" s="43"/>
      <c r="J47" s="22"/>
      <c r="K47" s="22"/>
    </row>
    <row r="48" spans="1:12" x14ac:dyDescent="0.25">
      <c r="A48" s="47"/>
      <c r="E48" s="40"/>
      <c r="F48" s="41"/>
      <c r="G48" s="42"/>
      <c r="H48" s="43"/>
      <c r="I48" s="43"/>
      <c r="J48" s="22"/>
      <c r="K48" s="22"/>
    </row>
    <row r="49" spans="1:11" x14ac:dyDescent="0.25">
      <c r="A49" s="140" t="s">
        <v>191</v>
      </c>
      <c r="B49" s="140"/>
      <c r="C49" s="58"/>
      <c r="D49" s="58"/>
      <c r="E49" s="56"/>
      <c r="F49" s="59"/>
      <c r="G49" s="60"/>
      <c r="H49" s="61" t="s">
        <v>44</v>
      </c>
      <c r="I49" s="62">
        <f>I114</f>
        <v>0</v>
      </c>
      <c r="J49" s="22"/>
      <c r="K49" s="22"/>
    </row>
    <row r="50" spans="1:11" x14ac:dyDescent="0.25">
      <c r="A50" s="47"/>
      <c r="E50" s="40"/>
      <c r="F50" s="41"/>
      <c r="G50" s="42"/>
      <c r="H50" s="43"/>
      <c r="I50" s="43"/>
      <c r="J50" s="22"/>
      <c r="K50" s="22"/>
    </row>
    <row r="51" spans="1:11" x14ac:dyDescent="0.25">
      <c r="A51" s="140" t="s">
        <v>192</v>
      </c>
      <c r="B51" s="140"/>
      <c r="C51" s="58"/>
      <c r="D51" s="58"/>
      <c r="E51" s="56"/>
      <c r="F51" s="59"/>
      <c r="G51" s="60"/>
      <c r="H51" s="61" t="s">
        <v>44</v>
      </c>
      <c r="I51" s="62">
        <f>I135</f>
        <v>0</v>
      </c>
      <c r="J51" s="22"/>
      <c r="K51" s="22"/>
    </row>
    <row r="52" spans="1:11" x14ac:dyDescent="0.25">
      <c r="A52" s="63"/>
      <c r="B52" s="63"/>
      <c r="C52" s="63"/>
      <c r="D52" s="63"/>
      <c r="E52" s="40"/>
      <c r="F52" s="41"/>
      <c r="G52" s="42"/>
      <c r="H52" s="43"/>
      <c r="I52" s="43"/>
      <c r="J52" s="22"/>
      <c r="K52" s="22"/>
    </row>
    <row r="53" spans="1:11" x14ac:dyDescent="0.25">
      <c r="A53" s="140" t="s">
        <v>193</v>
      </c>
      <c r="B53" s="140"/>
      <c r="C53" s="58"/>
      <c r="D53" s="58"/>
      <c r="E53" s="56"/>
      <c r="F53" s="59"/>
      <c r="G53" s="60"/>
      <c r="H53" s="61" t="s">
        <v>44</v>
      </c>
      <c r="I53" s="62">
        <f>I193</f>
        <v>0</v>
      </c>
      <c r="J53" s="22"/>
      <c r="K53" s="22"/>
    </row>
    <row r="54" spans="1:11" x14ac:dyDescent="0.25">
      <c r="A54" s="50"/>
      <c r="B54" s="51"/>
      <c r="C54" s="51"/>
      <c r="D54" s="51"/>
      <c r="E54" s="64"/>
      <c r="F54" s="53"/>
      <c r="G54" s="54"/>
      <c r="H54" s="48"/>
      <c r="I54" s="65"/>
      <c r="J54" s="21"/>
      <c r="K54" s="21"/>
    </row>
    <row r="55" spans="1:11" x14ac:dyDescent="0.25">
      <c r="A55" s="63" t="s">
        <v>42</v>
      </c>
      <c r="B55" s="21"/>
      <c r="C55" s="21"/>
      <c r="D55" s="21"/>
      <c r="E55" s="56"/>
      <c r="F55" s="59"/>
      <c r="G55" s="60"/>
      <c r="H55" s="61" t="s">
        <v>44</v>
      </c>
      <c r="I55" s="62">
        <f>SUM(I49:I54)</f>
        <v>0</v>
      </c>
      <c r="J55" s="22"/>
      <c r="K55" s="22"/>
    </row>
    <row r="56" spans="1:11" x14ac:dyDescent="0.25">
      <c r="A56" s="63"/>
      <c r="B56" s="21"/>
      <c r="C56" s="21"/>
      <c r="D56" s="21"/>
      <c r="E56" s="56"/>
      <c r="F56" s="59"/>
      <c r="G56" s="60"/>
      <c r="H56" s="61"/>
      <c r="I56" s="62"/>
      <c r="J56" s="22"/>
      <c r="K56" s="22"/>
    </row>
    <row r="57" spans="1:11" x14ac:dyDescent="0.25">
      <c r="A57" s="47"/>
      <c r="E57" s="40"/>
      <c r="F57" s="41"/>
      <c r="G57" s="42"/>
      <c r="H57" s="43"/>
      <c r="I57" s="43"/>
      <c r="J57" s="22"/>
      <c r="K57" s="22"/>
    </row>
    <row r="58" spans="1:11" x14ac:dyDescent="0.25">
      <c r="A58" s="139" t="s">
        <v>194</v>
      </c>
      <c r="B58" s="139"/>
      <c r="C58" s="139"/>
      <c r="D58" s="139"/>
      <c r="E58" s="139"/>
      <c r="F58" s="139"/>
      <c r="G58" s="139"/>
      <c r="H58" s="139"/>
      <c r="I58" s="112"/>
      <c r="J58" s="21"/>
      <c r="K58" s="21"/>
    </row>
    <row r="59" spans="1:11" x14ac:dyDescent="0.25">
      <c r="A59" s="139" t="s">
        <v>191</v>
      </c>
      <c r="B59" s="139"/>
      <c r="C59" s="139"/>
      <c r="D59" s="139"/>
      <c r="E59" s="139"/>
      <c r="F59" s="139"/>
      <c r="G59" s="139"/>
      <c r="H59" s="139"/>
      <c r="I59" s="113"/>
      <c r="J59" s="22"/>
      <c r="K59" s="22"/>
    </row>
    <row r="60" spans="1:11" x14ac:dyDescent="0.25">
      <c r="A60" s="132" t="s">
        <v>120</v>
      </c>
      <c r="B60" s="132"/>
      <c r="C60" s="132"/>
      <c r="D60" s="132"/>
      <c r="E60" s="132"/>
      <c r="F60" s="132"/>
      <c r="G60" s="132"/>
      <c r="H60" s="132"/>
      <c r="I60" s="113"/>
      <c r="J60" s="22"/>
      <c r="K60" s="22"/>
    </row>
    <row r="61" spans="1:11" x14ac:dyDescent="0.25">
      <c r="A61" s="117" t="s">
        <v>204</v>
      </c>
      <c r="B61" s="68"/>
      <c r="C61" s="68"/>
      <c r="D61" s="68"/>
      <c r="E61" s="69"/>
      <c r="F61" s="70"/>
      <c r="G61" s="71"/>
      <c r="H61" s="72"/>
      <c r="I61" s="72"/>
      <c r="J61" s="22"/>
      <c r="K61" s="22"/>
    </row>
    <row r="62" spans="1:11" ht="25.5" x14ac:dyDescent="0.25">
      <c r="A62" s="24" t="s">
        <v>45</v>
      </c>
      <c r="B62" s="141" t="s">
        <v>46</v>
      </c>
      <c r="C62" s="141"/>
      <c r="D62" s="141"/>
      <c r="E62" s="141"/>
      <c r="F62" s="25" t="s">
        <v>47</v>
      </c>
      <c r="G62" s="26" t="s">
        <v>48</v>
      </c>
      <c r="H62" s="27" t="s">
        <v>49</v>
      </c>
      <c r="I62" s="27" t="s">
        <v>50</v>
      </c>
      <c r="J62" s="22"/>
      <c r="K62" s="22"/>
    </row>
    <row r="63" spans="1:11" ht="52.5" customHeight="1" x14ac:dyDescent="0.25">
      <c r="A63" s="73" t="s">
        <v>51</v>
      </c>
      <c r="B63" s="133" t="s">
        <v>186</v>
      </c>
      <c r="C63" s="133"/>
      <c r="D63" s="133"/>
      <c r="E63" s="133"/>
      <c r="F63" s="74" t="s">
        <v>33</v>
      </c>
      <c r="G63" s="75">
        <v>1</v>
      </c>
      <c r="H63" s="76">
        <v>0</v>
      </c>
      <c r="I63" s="77">
        <f>G63*H63</f>
        <v>0</v>
      </c>
      <c r="J63" s="22"/>
    </row>
    <row r="64" spans="1:11" ht="94.5" customHeight="1" x14ac:dyDescent="0.25">
      <c r="A64" s="73" t="s">
        <v>52</v>
      </c>
      <c r="B64" s="133" t="s">
        <v>131</v>
      </c>
      <c r="C64" s="133"/>
      <c r="D64" s="133"/>
      <c r="E64" s="133"/>
      <c r="F64" s="74" t="s">
        <v>124</v>
      </c>
      <c r="G64" s="75">
        <v>512</v>
      </c>
      <c r="H64" s="76">
        <v>0</v>
      </c>
      <c r="I64" s="77">
        <f>G64*H64</f>
        <v>0</v>
      </c>
      <c r="J64" s="57"/>
    </row>
    <row r="65" spans="1:16" ht="78" customHeight="1" x14ac:dyDescent="0.25">
      <c r="A65" s="73" t="s">
        <v>53</v>
      </c>
      <c r="B65" s="133" t="s">
        <v>132</v>
      </c>
      <c r="C65" s="133"/>
      <c r="D65" s="133"/>
      <c r="E65" s="133"/>
      <c r="F65" s="74" t="s">
        <v>124</v>
      </c>
      <c r="G65" s="75">
        <v>512</v>
      </c>
      <c r="H65" s="76">
        <v>0</v>
      </c>
      <c r="I65" s="77">
        <f t="shared" ref="I65:I112" si="0">G65*H65</f>
        <v>0</v>
      </c>
      <c r="J65" s="21"/>
    </row>
    <row r="66" spans="1:16" ht="105" customHeight="1" x14ac:dyDescent="0.25">
      <c r="A66" s="73" t="s">
        <v>54</v>
      </c>
      <c r="B66" s="133" t="s">
        <v>211</v>
      </c>
      <c r="C66" s="133"/>
      <c r="D66" s="133"/>
      <c r="E66" s="133"/>
      <c r="F66" s="74" t="s">
        <v>124</v>
      </c>
      <c r="G66" s="75">
        <v>512</v>
      </c>
      <c r="H66" s="76">
        <v>0</v>
      </c>
      <c r="I66" s="77">
        <f t="shared" si="0"/>
        <v>0</v>
      </c>
      <c r="J66" s="22"/>
    </row>
    <row r="67" spans="1:16" ht="52.5" customHeight="1" x14ac:dyDescent="0.25">
      <c r="A67" s="73" t="s">
        <v>55</v>
      </c>
      <c r="B67" s="133" t="s">
        <v>128</v>
      </c>
      <c r="C67" s="133"/>
      <c r="D67" s="133"/>
      <c r="E67" s="133"/>
      <c r="F67" s="74" t="s">
        <v>33</v>
      </c>
      <c r="G67" s="75">
        <v>1</v>
      </c>
      <c r="H67" s="76">
        <v>0</v>
      </c>
      <c r="I67" s="77">
        <f t="shared" si="0"/>
        <v>0</v>
      </c>
      <c r="J67" s="22"/>
    </row>
    <row r="68" spans="1:16" ht="91.5" customHeight="1" x14ac:dyDescent="0.25">
      <c r="A68" s="73" t="s">
        <v>56</v>
      </c>
      <c r="B68" s="133" t="s">
        <v>129</v>
      </c>
      <c r="C68" s="133"/>
      <c r="D68" s="133"/>
      <c r="E68" s="133"/>
      <c r="F68" s="74" t="s">
        <v>33</v>
      </c>
      <c r="G68" s="75">
        <v>1</v>
      </c>
      <c r="H68" s="76">
        <v>0</v>
      </c>
      <c r="I68" s="77">
        <f t="shared" si="0"/>
        <v>0</v>
      </c>
      <c r="J68" s="22"/>
    </row>
    <row r="69" spans="1:16" ht="81" customHeight="1" x14ac:dyDescent="0.25">
      <c r="A69" s="73" t="s">
        <v>57</v>
      </c>
      <c r="B69" s="133" t="s">
        <v>212</v>
      </c>
      <c r="C69" s="133"/>
      <c r="D69" s="133"/>
      <c r="E69" s="133"/>
      <c r="F69" s="74" t="s">
        <v>125</v>
      </c>
      <c r="G69" s="75">
        <v>222</v>
      </c>
      <c r="H69" s="76">
        <v>0</v>
      </c>
      <c r="I69" s="77">
        <f t="shared" si="0"/>
        <v>0</v>
      </c>
      <c r="J69" s="22"/>
      <c r="K69" s="31"/>
      <c r="L69" s="31"/>
      <c r="M69" s="31"/>
      <c r="N69" s="31"/>
      <c r="O69" s="31"/>
      <c r="P69" s="31"/>
    </row>
    <row r="70" spans="1:16" ht="55.5" customHeight="1" x14ac:dyDescent="0.25">
      <c r="A70" s="73" t="s">
        <v>58</v>
      </c>
      <c r="B70" s="133" t="s">
        <v>184</v>
      </c>
      <c r="C70" s="133"/>
      <c r="D70" s="133"/>
      <c r="E70" s="133"/>
      <c r="F70" s="74" t="s">
        <v>125</v>
      </c>
      <c r="G70" s="75">
        <v>7</v>
      </c>
      <c r="H70" s="76">
        <v>0</v>
      </c>
      <c r="I70" s="77">
        <f t="shared" ref="I70" si="1">G70*H70</f>
        <v>0</v>
      </c>
      <c r="J70" s="22"/>
      <c r="K70" s="31"/>
      <c r="L70" s="31"/>
      <c r="M70" s="31"/>
      <c r="N70" s="31"/>
      <c r="O70" s="31"/>
      <c r="P70" s="31"/>
    </row>
    <row r="71" spans="1:16" ht="39" customHeight="1" x14ac:dyDescent="0.25">
      <c r="A71" s="73" t="s">
        <v>59</v>
      </c>
      <c r="B71" s="133" t="s">
        <v>199</v>
      </c>
      <c r="C71" s="133"/>
      <c r="D71" s="133"/>
      <c r="E71" s="133"/>
      <c r="F71" s="74" t="s">
        <v>33</v>
      </c>
      <c r="G71" s="75">
        <v>1</v>
      </c>
      <c r="H71" s="76">
        <v>0</v>
      </c>
      <c r="I71" s="77">
        <f>G71*H71</f>
        <v>0</v>
      </c>
      <c r="J71" s="22"/>
      <c r="K71" s="31"/>
      <c r="L71" s="31"/>
      <c r="M71" s="31"/>
      <c r="N71" s="31"/>
      <c r="O71" s="31"/>
      <c r="P71" s="31"/>
    </row>
    <row r="72" spans="1:16" ht="57" customHeight="1" x14ac:dyDescent="0.25">
      <c r="A72" s="73" t="s">
        <v>60</v>
      </c>
      <c r="B72" s="133" t="s">
        <v>133</v>
      </c>
      <c r="C72" s="133"/>
      <c r="D72" s="133"/>
      <c r="E72" s="133"/>
      <c r="F72" s="74" t="s">
        <v>126</v>
      </c>
      <c r="G72" s="75">
        <v>146</v>
      </c>
      <c r="H72" s="76">
        <v>0</v>
      </c>
      <c r="I72" s="77">
        <f t="shared" si="0"/>
        <v>0</v>
      </c>
      <c r="J72" s="22"/>
    </row>
    <row r="73" spans="1:16" ht="55.5" customHeight="1" x14ac:dyDescent="0.25">
      <c r="A73" s="73" t="s">
        <v>61</v>
      </c>
      <c r="B73" s="133" t="s">
        <v>134</v>
      </c>
      <c r="C73" s="133"/>
      <c r="D73" s="133"/>
      <c r="E73" s="133"/>
      <c r="F73" s="74" t="s">
        <v>126</v>
      </c>
      <c r="G73" s="75">
        <v>146</v>
      </c>
      <c r="H73" s="76">
        <v>0</v>
      </c>
      <c r="I73" s="77">
        <f t="shared" si="0"/>
        <v>0</v>
      </c>
      <c r="J73" s="22"/>
    </row>
    <row r="74" spans="1:16" ht="76.5" customHeight="1" x14ac:dyDescent="0.25">
      <c r="A74" s="73" t="s">
        <v>62</v>
      </c>
      <c r="B74" s="134" t="s">
        <v>205</v>
      </c>
      <c r="C74" s="135"/>
      <c r="D74" s="135"/>
      <c r="E74" s="136"/>
      <c r="F74" s="74" t="s">
        <v>125</v>
      </c>
      <c r="G74" s="75">
        <v>700</v>
      </c>
      <c r="H74" s="76">
        <v>0</v>
      </c>
      <c r="I74" s="77">
        <f t="shared" ref="I74" si="2">G74*H74</f>
        <v>0</v>
      </c>
      <c r="J74" s="22"/>
    </row>
    <row r="75" spans="1:16" ht="72" customHeight="1" x14ac:dyDescent="0.25">
      <c r="A75" s="73" t="s">
        <v>63</v>
      </c>
      <c r="B75" s="134" t="s">
        <v>206</v>
      </c>
      <c r="C75" s="135"/>
      <c r="D75" s="135"/>
      <c r="E75" s="136"/>
      <c r="F75" s="74" t="s">
        <v>33</v>
      </c>
      <c r="G75" s="75">
        <v>25</v>
      </c>
      <c r="H75" s="76">
        <v>0</v>
      </c>
      <c r="I75" s="77">
        <f t="shared" ref="I75" si="3">G75*H75</f>
        <v>0</v>
      </c>
      <c r="J75" s="22"/>
    </row>
    <row r="76" spans="1:16" ht="67.5" customHeight="1" x14ac:dyDescent="0.25">
      <c r="A76" s="73" t="s">
        <v>64</v>
      </c>
      <c r="B76" s="133" t="s">
        <v>178</v>
      </c>
      <c r="C76" s="133"/>
      <c r="D76" s="133"/>
      <c r="E76" s="133"/>
      <c r="F76" s="74" t="s">
        <v>126</v>
      </c>
      <c r="G76" s="75">
        <v>562</v>
      </c>
      <c r="H76" s="76">
        <v>0</v>
      </c>
      <c r="I76" s="77">
        <f t="shared" si="0"/>
        <v>0</v>
      </c>
      <c r="J76" s="22"/>
    </row>
    <row r="77" spans="1:16" ht="97.5" customHeight="1" x14ac:dyDescent="0.25">
      <c r="A77" s="73" t="s">
        <v>65</v>
      </c>
      <c r="B77" s="133" t="s">
        <v>207</v>
      </c>
      <c r="C77" s="133"/>
      <c r="D77" s="133"/>
      <c r="E77" s="133"/>
      <c r="F77" s="74" t="s">
        <v>126</v>
      </c>
      <c r="G77" s="75">
        <v>240</v>
      </c>
      <c r="H77" s="76">
        <v>0</v>
      </c>
      <c r="I77" s="77">
        <f t="shared" ref="I77:I78" si="4">G77*H77</f>
        <v>0</v>
      </c>
      <c r="J77" s="22"/>
    </row>
    <row r="78" spans="1:16" ht="67.5" customHeight="1" x14ac:dyDescent="0.25">
      <c r="A78" s="73" t="s">
        <v>66</v>
      </c>
      <c r="B78" s="133" t="s">
        <v>179</v>
      </c>
      <c r="C78" s="133"/>
      <c r="D78" s="133"/>
      <c r="E78" s="133"/>
      <c r="F78" s="74" t="s">
        <v>126</v>
      </c>
      <c r="G78" s="75">
        <v>62</v>
      </c>
      <c r="H78" s="76">
        <v>0</v>
      </c>
      <c r="I78" s="77">
        <f t="shared" si="4"/>
        <v>0</v>
      </c>
      <c r="J78" s="22"/>
    </row>
    <row r="79" spans="1:16" ht="67.5" customHeight="1" x14ac:dyDescent="0.25">
      <c r="A79" s="73" t="s">
        <v>67</v>
      </c>
      <c r="B79" s="133" t="s">
        <v>208</v>
      </c>
      <c r="C79" s="133"/>
      <c r="D79" s="133"/>
      <c r="E79" s="133"/>
      <c r="F79" s="74" t="s">
        <v>126</v>
      </c>
      <c r="G79" s="75">
        <v>27</v>
      </c>
      <c r="H79" s="76">
        <v>0</v>
      </c>
      <c r="I79" s="77">
        <f t="shared" si="0"/>
        <v>0</v>
      </c>
      <c r="J79" s="22"/>
    </row>
    <row r="80" spans="1:16" ht="54" customHeight="1" x14ac:dyDescent="0.25">
      <c r="A80" s="73" t="s">
        <v>68</v>
      </c>
      <c r="B80" s="133" t="s">
        <v>135</v>
      </c>
      <c r="C80" s="133"/>
      <c r="D80" s="133"/>
      <c r="E80" s="133"/>
      <c r="F80" s="74" t="s">
        <v>126</v>
      </c>
      <c r="G80" s="75">
        <v>309</v>
      </c>
      <c r="H80" s="76">
        <v>0</v>
      </c>
      <c r="I80" s="77">
        <f t="shared" si="0"/>
        <v>0</v>
      </c>
      <c r="J80" s="22"/>
    </row>
    <row r="81" spans="1:10" ht="28.5" customHeight="1" x14ac:dyDescent="0.25">
      <c r="A81" s="73" t="s">
        <v>69</v>
      </c>
      <c r="B81" s="133" t="s">
        <v>130</v>
      </c>
      <c r="C81" s="133"/>
      <c r="D81" s="133"/>
      <c r="E81" s="133"/>
      <c r="F81" s="74" t="s">
        <v>125</v>
      </c>
      <c r="G81" s="75">
        <v>293</v>
      </c>
      <c r="H81" s="76">
        <v>0</v>
      </c>
      <c r="I81" s="77">
        <f t="shared" si="0"/>
        <v>0</v>
      </c>
      <c r="J81" s="22"/>
    </row>
    <row r="82" spans="1:10" ht="82.5" customHeight="1" x14ac:dyDescent="0.25">
      <c r="A82" s="73" t="s">
        <v>70</v>
      </c>
      <c r="B82" s="133" t="s">
        <v>136</v>
      </c>
      <c r="C82" s="133"/>
      <c r="D82" s="133"/>
      <c r="E82" s="133"/>
      <c r="F82" s="74" t="s">
        <v>126</v>
      </c>
      <c r="G82" s="75">
        <v>32</v>
      </c>
      <c r="H82" s="76">
        <v>0</v>
      </c>
      <c r="I82" s="77">
        <f t="shared" si="0"/>
        <v>0</v>
      </c>
      <c r="J82" s="22"/>
    </row>
    <row r="83" spans="1:10" ht="123" customHeight="1" x14ac:dyDescent="0.25">
      <c r="A83" s="73" t="s">
        <v>71</v>
      </c>
      <c r="B83" s="133" t="s">
        <v>180</v>
      </c>
      <c r="C83" s="133"/>
      <c r="D83" s="133"/>
      <c r="E83" s="133"/>
      <c r="F83" s="74" t="s">
        <v>126</v>
      </c>
      <c r="G83" s="75">
        <v>138</v>
      </c>
      <c r="H83" s="76">
        <v>0</v>
      </c>
      <c r="I83" s="77">
        <f t="shared" si="0"/>
        <v>0</v>
      </c>
      <c r="J83" s="22"/>
    </row>
    <row r="84" spans="1:10" ht="79.5" customHeight="1" x14ac:dyDescent="0.25">
      <c r="A84" s="73" t="s">
        <v>72</v>
      </c>
      <c r="B84" s="133" t="s">
        <v>137</v>
      </c>
      <c r="C84" s="133"/>
      <c r="D84" s="133"/>
      <c r="E84" s="133"/>
      <c r="F84" s="74" t="s">
        <v>126</v>
      </c>
      <c r="G84" s="75">
        <v>579</v>
      </c>
      <c r="H84" s="76">
        <v>0</v>
      </c>
      <c r="I84" s="77">
        <f t="shared" si="0"/>
        <v>0</v>
      </c>
      <c r="J84" s="22"/>
    </row>
    <row r="85" spans="1:10" ht="69" customHeight="1" x14ac:dyDescent="0.25">
      <c r="A85" s="73" t="s">
        <v>73</v>
      </c>
      <c r="B85" s="133" t="s">
        <v>188</v>
      </c>
      <c r="C85" s="133"/>
      <c r="D85" s="133"/>
      <c r="E85" s="133"/>
      <c r="F85" s="74" t="s">
        <v>126</v>
      </c>
      <c r="G85" s="75">
        <v>64</v>
      </c>
      <c r="H85" s="76">
        <v>0</v>
      </c>
      <c r="I85" s="77">
        <f>G85*H85</f>
        <v>0</v>
      </c>
      <c r="J85" s="22"/>
    </row>
    <row r="86" spans="1:10" ht="69" customHeight="1" x14ac:dyDescent="0.25">
      <c r="A86" s="73" t="s">
        <v>74</v>
      </c>
      <c r="B86" s="133" t="s">
        <v>138</v>
      </c>
      <c r="C86" s="133"/>
      <c r="D86" s="133"/>
      <c r="E86" s="133"/>
      <c r="F86" s="74" t="s">
        <v>126</v>
      </c>
      <c r="G86" s="75">
        <v>10</v>
      </c>
      <c r="H86" s="76">
        <v>0</v>
      </c>
      <c r="I86" s="77">
        <f t="shared" si="0"/>
        <v>0</v>
      </c>
      <c r="J86" s="22"/>
    </row>
    <row r="87" spans="1:10" ht="69" customHeight="1" x14ac:dyDescent="0.25">
      <c r="A87" s="73" t="s">
        <v>75</v>
      </c>
      <c r="B87" s="133" t="s">
        <v>213</v>
      </c>
      <c r="C87" s="133"/>
      <c r="D87" s="133"/>
      <c r="E87" s="133"/>
      <c r="F87" s="74" t="s">
        <v>126</v>
      </c>
      <c r="G87" s="75">
        <v>32</v>
      </c>
      <c r="H87" s="76">
        <v>0</v>
      </c>
      <c r="I87" s="77">
        <f t="shared" ref="I87" si="5">G87*H87</f>
        <v>0</v>
      </c>
      <c r="J87" s="22"/>
    </row>
    <row r="88" spans="1:10" ht="57" customHeight="1" x14ac:dyDescent="0.25">
      <c r="A88" s="73" t="s">
        <v>76</v>
      </c>
      <c r="B88" s="133" t="s">
        <v>185</v>
      </c>
      <c r="C88" s="133"/>
      <c r="D88" s="133"/>
      <c r="E88" s="133"/>
      <c r="F88" s="74" t="s">
        <v>125</v>
      </c>
      <c r="G88" s="75">
        <v>222</v>
      </c>
      <c r="H88" s="76">
        <v>0</v>
      </c>
      <c r="I88" s="77">
        <f t="shared" si="0"/>
        <v>0</v>
      </c>
      <c r="J88" s="79"/>
    </row>
    <row r="89" spans="1:10" ht="25.5" customHeight="1" x14ac:dyDescent="0.25">
      <c r="A89" s="73" t="s">
        <v>77</v>
      </c>
      <c r="B89" s="133" t="s">
        <v>139</v>
      </c>
      <c r="C89" s="133"/>
      <c r="D89" s="133"/>
      <c r="E89" s="133"/>
      <c r="F89" s="74" t="s">
        <v>124</v>
      </c>
      <c r="G89" s="75">
        <v>200</v>
      </c>
      <c r="H89" s="76">
        <v>0</v>
      </c>
      <c r="I89" s="77">
        <f t="shared" si="0"/>
        <v>0</v>
      </c>
      <c r="J89" s="22"/>
    </row>
    <row r="90" spans="1:10" ht="80.25" customHeight="1" x14ac:dyDescent="0.25">
      <c r="A90" s="73" t="s">
        <v>78</v>
      </c>
      <c r="B90" s="133" t="s">
        <v>140</v>
      </c>
      <c r="C90" s="133"/>
      <c r="D90" s="133"/>
      <c r="E90" s="133"/>
      <c r="F90" s="74" t="s">
        <v>125</v>
      </c>
      <c r="G90" s="75">
        <v>222</v>
      </c>
      <c r="H90" s="76">
        <v>0</v>
      </c>
      <c r="I90" s="77">
        <f t="shared" si="0"/>
        <v>0</v>
      </c>
      <c r="J90" s="22"/>
    </row>
    <row r="91" spans="1:10" ht="82.5" customHeight="1" x14ac:dyDescent="0.25">
      <c r="A91" s="73" t="s">
        <v>121</v>
      </c>
      <c r="B91" s="133" t="s">
        <v>141</v>
      </c>
      <c r="C91" s="133"/>
      <c r="D91" s="133"/>
      <c r="E91" s="133"/>
      <c r="F91" s="74" t="s">
        <v>125</v>
      </c>
      <c r="G91" s="75">
        <v>222</v>
      </c>
      <c r="H91" s="76">
        <v>0</v>
      </c>
      <c r="I91" s="77">
        <f>G91*H91</f>
        <v>0</v>
      </c>
      <c r="J91" s="22"/>
    </row>
    <row r="92" spans="1:10" ht="78" customHeight="1" x14ac:dyDescent="0.25">
      <c r="A92" s="73" t="s">
        <v>79</v>
      </c>
      <c r="B92" s="133" t="s">
        <v>214</v>
      </c>
      <c r="C92" s="133"/>
      <c r="D92" s="133"/>
      <c r="E92" s="133"/>
      <c r="F92" s="74" t="s">
        <v>125</v>
      </c>
      <c r="G92" s="75">
        <v>222</v>
      </c>
      <c r="H92" s="76">
        <v>0</v>
      </c>
      <c r="I92" s="77">
        <f t="shared" si="0"/>
        <v>0</v>
      </c>
    </row>
    <row r="93" spans="1:10" ht="48" customHeight="1" x14ac:dyDescent="0.25">
      <c r="A93" s="73" t="s">
        <v>80</v>
      </c>
      <c r="B93" s="133" t="s">
        <v>215</v>
      </c>
      <c r="C93" s="133"/>
      <c r="D93" s="133"/>
      <c r="E93" s="133"/>
      <c r="F93" s="74" t="s">
        <v>125</v>
      </c>
      <c r="G93" s="75">
        <v>133</v>
      </c>
      <c r="H93" s="76">
        <v>0</v>
      </c>
      <c r="I93" s="77">
        <f t="shared" ref="I93:I95" si="6">G93*H93</f>
        <v>0</v>
      </c>
    </row>
    <row r="94" spans="1:10" ht="87" customHeight="1" x14ac:dyDescent="0.25">
      <c r="A94" s="73" t="s">
        <v>245</v>
      </c>
      <c r="B94" s="142" t="s">
        <v>249</v>
      </c>
      <c r="C94" s="133"/>
      <c r="D94" s="133"/>
      <c r="E94" s="133"/>
      <c r="F94" s="74" t="s">
        <v>216</v>
      </c>
      <c r="G94" s="75">
        <v>38</v>
      </c>
      <c r="H94" s="76">
        <v>0</v>
      </c>
      <c r="I94" s="77">
        <f t="shared" si="6"/>
        <v>0</v>
      </c>
    </row>
    <row r="95" spans="1:10" ht="62.25" customHeight="1" x14ac:dyDescent="0.25">
      <c r="A95" s="73" t="s">
        <v>246</v>
      </c>
      <c r="B95" s="143" t="s">
        <v>244</v>
      </c>
      <c r="C95" s="144"/>
      <c r="D95" s="144"/>
      <c r="E95" s="145"/>
      <c r="F95" s="74" t="s">
        <v>248</v>
      </c>
      <c r="G95" s="75">
        <v>2</v>
      </c>
      <c r="H95" s="76">
        <v>0</v>
      </c>
      <c r="I95" s="77">
        <f t="shared" si="6"/>
        <v>0</v>
      </c>
    </row>
    <row r="96" spans="1:10" ht="91.5" customHeight="1" x14ac:dyDescent="0.25">
      <c r="A96" s="73" t="s">
        <v>247</v>
      </c>
      <c r="B96" s="133" t="s">
        <v>142</v>
      </c>
      <c r="C96" s="133"/>
      <c r="D96" s="133"/>
      <c r="E96" s="133"/>
      <c r="F96" s="74" t="s">
        <v>124</v>
      </c>
      <c r="G96" s="75">
        <v>120</v>
      </c>
      <c r="H96" s="76">
        <v>0</v>
      </c>
      <c r="I96" s="77">
        <f t="shared" si="0"/>
        <v>0</v>
      </c>
      <c r="J96" s="22"/>
    </row>
    <row r="97" spans="1:10" ht="46.5" customHeight="1" x14ac:dyDescent="0.25">
      <c r="A97" s="73" t="s">
        <v>82</v>
      </c>
      <c r="B97" s="133" t="s">
        <v>144</v>
      </c>
      <c r="C97" s="133"/>
      <c r="D97" s="133"/>
      <c r="E97" s="133"/>
      <c r="F97" s="74" t="s">
        <v>33</v>
      </c>
      <c r="G97" s="75">
        <v>2</v>
      </c>
      <c r="H97" s="76">
        <v>0</v>
      </c>
      <c r="I97" s="77">
        <f t="shared" si="0"/>
        <v>0</v>
      </c>
      <c r="J97" s="22"/>
    </row>
    <row r="98" spans="1:10" ht="63.75" customHeight="1" x14ac:dyDescent="0.25">
      <c r="A98" s="73" t="s">
        <v>83</v>
      </c>
      <c r="B98" s="133" t="s">
        <v>145</v>
      </c>
      <c r="C98" s="133"/>
      <c r="D98" s="133"/>
      <c r="E98" s="133"/>
      <c r="F98" s="74" t="s">
        <v>33</v>
      </c>
      <c r="G98" s="75">
        <v>2</v>
      </c>
      <c r="H98" s="76">
        <v>0</v>
      </c>
      <c r="I98" s="77">
        <f t="shared" si="0"/>
        <v>0</v>
      </c>
      <c r="J98" s="22"/>
    </row>
    <row r="99" spans="1:10" ht="63.75" customHeight="1" x14ac:dyDescent="0.25">
      <c r="A99" s="73" t="s">
        <v>84</v>
      </c>
      <c r="B99" s="133" t="s">
        <v>146</v>
      </c>
      <c r="C99" s="133"/>
      <c r="D99" s="133"/>
      <c r="E99" s="133"/>
      <c r="F99" s="74" t="s">
        <v>33</v>
      </c>
      <c r="G99" s="75">
        <v>2</v>
      </c>
      <c r="H99" s="76">
        <v>0</v>
      </c>
      <c r="I99" s="77">
        <f t="shared" si="0"/>
        <v>0</v>
      </c>
      <c r="J99" s="22"/>
    </row>
    <row r="100" spans="1:10" ht="105" customHeight="1" x14ac:dyDescent="0.25">
      <c r="A100" s="73" t="s">
        <v>85</v>
      </c>
      <c r="B100" s="133" t="s">
        <v>147</v>
      </c>
      <c r="C100" s="133"/>
      <c r="D100" s="133"/>
      <c r="E100" s="133"/>
      <c r="F100" s="74" t="s">
        <v>33</v>
      </c>
      <c r="G100" s="75">
        <v>2</v>
      </c>
      <c r="H100" s="76">
        <v>0</v>
      </c>
      <c r="I100" s="77">
        <f t="shared" si="0"/>
        <v>0</v>
      </c>
      <c r="J100" s="22"/>
    </row>
    <row r="101" spans="1:10" ht="54" customHeight="1" x14ac:dyDescent="0.25">
      <c r="A101" s="73" t="s">
        <v>88</v>
      </c>
      <c r="B101" s="133" t="s">
        <v>148</v>
      </c>
      <c r="C101" s="133"/>
      <c r="D101" s="133"/>
      <c r="E101" s="133"/>
      <c r="F101" s="74" t="s">
        <v>33</v>
      </c>
      <c r="G101" s="75">
        <v>4</v>
      </c>
      <c r="H101" s="76">
        <v>0</v>
      </c>
      <c r="I101" s="77">
        <f t="shared" si="0"/>
        <v>0</v>
      </c>
      <c r="J101" s="22"/>
    </row>
    <row r="102" spans="1:10" ht="105.75" customHeight="1" x14ac:dyDescent="0.25">
      <c r="A102" s="73" t="s">
        <v>89</v>
      </c>
      <c r="B102" s="133" t="s">
        <v>143</v>
      </c>
      <c r="C102" s="133"/>
      <c r="D102" s="133"/>
      <c r="E102" s="133"/>
      <c r="F102" s="74" t="s">
        <v>33</v>
      </c>
      <c r="G102" s="75">
        <v>2</v>
      </c>
      <c r="H102" s="76">
        <v>0</v>
      </c>
      <c r="I102" s="77">
        <f t="shared" si="0"/>
        <v>0</v>
      </c>
      <c r="J102" s="22"/>
    </row>
    <row r="103" spans="1:10" ht="78" customHeight="1" x14ac:dyDescent="0.25">
      <c r="A103" s="73" t="s">
        <v>90</v>
      </c>
      <c r="B103" s="133" t="s">
        <v>149</v>
      </c>
      <c r="C103" s="133"/>
      <c r="D103" s="133"/>
      <c r="E103" s="133"/>
      <c r="F103" s="74" t="s">
        <v>124</v>
      </c>
      <c r="G103" s="75">
        <v>10</v>
      </c>
      <c r="H103" s="76">
        <v>0</v>
      </c>
      <c r="I103" s="77">
        <f t="shared" si="0"/>
        <v>0</v>
      </c>
      <c r="J103" s="22"/>
    </row>
    <row r="104" spans="1:10" ht="78" customHeight="1" x14ac:dyDescent="0.25">
      <c r="A104" s="73" t="s">
        <v>91</v>
      </c>
      <c r="B104" s="133" t="s">
        <v>151</v>
      </c>
      <c r="C104" s="133"/>
      <c r="D104" s="133"/>
      <c r="E104" s="133"/>
      <c r="F104" s="74" t="s">
        <v>124</v>
      </c>
      <c r="G104" s="75">
        <v>10</v>
      </c>
      <c r="H104" s="76">
        <v>0</v>
      </c>
      <c r="I104" s="77">
        <f t="shared" si="0"/>
        <v>0</v>
      </c>
      <c r="J104" s="22"/>
    </row>
    <row r="105" spans="1:10" ht="27" customHeight="1" x14ac:dyDescent="0.25">
      <c r="A105" s="73" t="s">
        <v>92</v>
      </c>
      <c r="B105" s="133" t="s">
        <v>150</v>
      </c>
      <c r="C105" s="133"/>
      <c r="D105" s="133"/>
      <c r="E105" s="133"/>
      <c r="F105" s="74" t="s">
        <v>81</v>
      </c>
      <c r="G105" s="75">
        <v>5</v>
      </c>
      <c r="H105" s="76">
        <v>0</v>
      </c>
      <c r="I105" s="77">
        <f t="shared" si="0"/>
        <v>0</v>
      </c>
      <c r="J105" s="22"/>
    </row>
    <row r="106" spans="1:10" ht="82.5" customHeight="1" x14ac:dyDescent="0.25">
      <c r="A106" s="73" t="s">
        <v>93</v>
      </c>
      <c r="B106" s="133" t="s">
        <v>217</v>
      </c>
      <c r="C106" s="133"/>
      <c r="D106" s="133"/>
      <c r="E106" s="133"/>
      <c r="F106" s="74" t="s">
        <v>33</v>
      </c>
      <c r="G106" s="75">
        <v>6</v>
      </c>
      <c r="H106" s="76">
        <v>0</v>
      </c>
      <c r="I106" s="77">
        <f t="shared" ref="I106" si="7">G106*H106</f>
        <v>0</v>
      </c>
      <c r="J106" s="22"/>
    </row>
    <row r="107" spans="1:10" ht="54" customHeight="1" x14ac:dyDescent="0.25">
      <c r="A107" s="73" t="s">
        <v>94</v>
      </c>
      <c r="B107" s="133" t="s">
        <v>152</v>
      </c>
      <c r="C107" s="133"/>
      <c r="D107" s="133"/>
      <c r="E107" s="133"/>
      <c r="F107" s="74" t="s">
        <v>33</v>
      </c>
      <c r="G107" s="75">
        <v>7</v>
      </c>
      <c r="H107" s="76">
        <v>0</v>
      </c>
      <c r="I107" s="77">
        <f t="shared" si="0"/>
        <v>0</v>
      </c>
      <c r="J107" s="22"/>
    </row>
    <row r="108" spans="1:10" ht="67.5" customHeight="1" x14ac:dyDescent="0.25">
      <c r="A108" s="73" t="s">
        <v>95</v>
      </c>
      <c r="B108" s="133" t="s">
        <v>153</v>
      </c>
      <c r="C108" s="133"/>
      <c r="D108" s="133"/>
      <c r="E108" s="133"/>
      <c r="F108" s="74" t="s">
        <v>33</v>
      </c>
      <c r="G108" s="75">
        <v>6</v>
      </c>
      <c r="H108" s="76">
        <v>0</v>
      </c>
      <c r="I108" s="77">
        <f t="shared" si="0"/>
        <v>0</v>
      </c>
      <c r="J108" s="22"/>
    </row>
    <row r="109" spans="1:10" ht="78" customHeight="1" x14ac:dyDescent="0.25">
      <c r="A109" s="73" t="s">
        <v>122</v>
      </c>
      <c r="B109" s="133" t="s">
        <v>154</v>
      </c>
      <c r="C109" s="133"/>
      <c r="D109" s="133"/>
      <c r="E109" s="133"/>
      <c r="F109" s="74" t="s">
        <v>33</v>
      </c>
      <c r="G109" s="75">
        <v>1</v>
      </c>
      <c r="H109" s="76">
        <v>0</v>
      </c>
      <c r="I109" s="77">
        <f t="shared" si="0"/>
        <v>0</v>
      </c>
      <c r="J109" s="22"/>
    </row>
    <row r="110" spans="1:10" ht="79.5" customHeight="1" x14ac:dyDescent="0.25">
      <c r="A110" s="73" t="s">
        <v>96</v>
      </c>
      <c r="B110" s="133" t="s">
        <v>189</v>
      </c>
      <c r="C110" s="133"/>
      <c r="D110" s="133"/>
      <c r="E110" s="133"/>
      <c r="F110" s="74" t="s">
        <v>33</v>
      </c>
      <c r="G110" s="75">
        <v>2</v>
      </c>
      <c r="H110" s="76">
        <v>0</v>
      </c>
      <c r="I110" s="77">
        <f t="shared" si="0"/>
        <v>0</v>
      </c>
      <c r="J110" s="22"/>
    </row>
    <row r="111" spans="1:10" ht="79.5" customHeight="1" x14ac:dyDescent="0.25">
      <c r="A111" s="73" t="s">
        <v>97</v>
      </c>
      <c r="B111" s="133" t="s">
        <v>155</v>
      </c>
      <c r="C111" s="133"/>
      <c r="D111" s="133"/>
      <c r="E111" s="133"/>
      <c r="F111" s="74" t="s">
        <v>33</v>
      </c>
      <c r="G111" s="75">
        <v>10</v>
      </c>
      <c r="H111" s="76">
        <v>0</v>
      </c>
      <c r="I111" s="77">
        <f t="shared" ref="I111" si="8">G111*H111</f>
        <v>0</v>
      </c>
      <c r="J111" s="22"/>
    </row>
    <row r="112" spans="1:10" ht="44.25" customHeight="1" x14ac:dyDescent="0.25">
      <c r="A112" s="73" t="s">
        <v>98</v>
      </c>
      <c r="B112" s="133" t="s">
        <v>218</v>
      </c>
      <c r="C112" s="133"/>
      <c r="D112" s="133"/>
      <c r="E112" s="133"/>
      <c r="F112" s="74" t="s">
        <v>33</v>
      </c>
      <c r="G112" s="75">
        <v>2</v>
      </c>
      <c r="H112" s="76">
        <v>0</v>
      </c>
      <c r="I112" s="77">
        <f t="shared" si="0"/>
        <v>0</v>
      </c>
      <c r="J112" s="22"/>
    </row>
    <row r="113" spans="1:11" ht="54" customHeight="1" x14ac:dyDescent="0.25">
      <c r="A113" s="73" t="s">
        <v>99</v>
      </c>
      <c r="B113" s="133" t="s">
        <v>127</v>
      </c>
      <c r="C113" s="133"/>
      <c r="D113" s="133"/>
      <c r="E113" s="133"/>
      <c r="F113" s="74"/>
      <c r="G113" s="75"/>
      <c r="H113" s="77"/>
      <c r="I113" s="77">
        <f>SUM(I63:I112)*0.2</f>
        <v>0</v>
      </c>
      <c r="J113" s="22"/>
    </row>
    <row r="114" spans="1:11" ht="16.5" customHeight="1" x14ac:dyDescent="0.25">
      <c r="A114" s="80"/>
      <c r="B114" s="155" t="s">
        <v>86</v>
      </c>
      <c r="C114" s="155"/>
      <c r="D114" s="155"/>
      <c r="E114" s="155"/>
      <c r="F114" s="81"/>
      <c r="G114" s="82"/>
      <c r="H114" s="83" t="s">
        <v>87</v>
      </c>
      <c r="I114" s="83">
        <f>SUM(I63:I113)</f>
        <v>0</v>
      </c>
      <c r="J114" s="22"/>
    </row>
    <row r="115" spans="1:11" x14ac:dyDescent="0.25">
      <c r="A115" s="84"/>
      <c r="B115" s="85"/>
      <c r="C115" s="85"/>
      <c r="D115" s="85"/>
      <c r="E115" s="86"/>
      <c r="F115" s="87"/>
      <c r="G115" s="49"/>
      <c r="H115" s="49"/>
      <c r="I115" s="22"/>
      <c r="J115" s="22"/>
    </row>
    <row r="116" spans="1:11" x14ac:dyDescent="0.25">
      <c r="A116" s="84"/>
      <c r="B116" s="85"/>
      <c r="C116" s="85"/>
      <c r="D116" s="85"/>
      <c r="E116" s="86"/>
      <c r="F116" s="87"/>
      <c r="G116" s="49"/>
      <c r="H116" s="49"/>
      <c r="I116" s="22"/>
      <c r="J116" s="22"/>
    </row>
    <row r="117" spans="1:11" x14ac:dyDescent="0.25">
      <c r="A117" s="139" t="s">
        <v>194</v>
      </c>
      <c r="B117" s="139"/>
      <c r="C117" s="139"/>
      <c r="D117" s="139"/>
      <c r="E117" s="139"/>
      <c r="F117" s="139"/>
      <c r="G117" s="139"/>
      <c r="H117" s="139"/>
      <c r="I117" s="22"/>
      <c r="J117" s="22"/>
    </row>
    <row r="118" spans="1:11" x14ac:dyDescent="0.25">
      <c r="A118" s="139" t="s">
        <v>192</v>
      </c>
      <c r="B118" s="139"/>
      <c r="C118" s="139"/>
      <c r="D118" s="139"/>
      <c r="E118" s="139"/>
      <c r="F118" s="139"/>
      <c r="G118" s="139"/>
      <c r="H118" s="139"/>
      <c r="I118" s="112"/>
      <c r="J118" s="22"/>
      <c r="K118" s="22"/>
    </row>
    <row r="119" spans="1:11" x14ac:dyDescent="0.25">
      <c r="A119" s="63"/>
      <c r="B119" s="89"/>
      <c r="C119" s="89"/>
      <c r="D119" s="89"/>
      <c r="E119" s="56"/>
      <c r="F119" s="59"/>
      <c r="G119" s="60"/>
      <c r="H119" s="62"/>
      <c r="I119" s="62"/>
      <c r="J119" s="22"/>
      <c r="K119" s="22"/>
    </row>
    <row r="120" spans="1:11" ht="25.5" x14ac:dyDescent="0.25">
      <c r="A120" s="24" t="s">
        <v>45</v>
      </c>
      <c r="B120" s="141" t="s">
        <v>46</v>
      </c>
      <c r="C120" s="141"/>
      <c r="D120" s="141"/>
      <c r="E120" s="141"/>
      <c r="F120" s="25" t="s">
        <v>47</v>
      </c>
      <c r="G120" s="26" t="s">
        <v>48</v>
      </c>
      <c r="H120" s="27" t="s">
        <v>49</v>
      </c>
      <c r="I120" s="27" t="s">
        <v>50</v>
      </c>
      <c r="J120" s="22"/>
      <c r="K120" s="22"/>
    </row>
    <row r="121" spans="1:11" ht="39" customHeight="1" x14ac:dyDescent="0.25">
      <c r="A121" s="73" t="s">
        <v>100</v>
      </c>
      <c r="B121" s="133" t="s">
        <v>159</v>
      </c>
      <c r="C121" s="133"/>
      <c r="D121" s="133"/>
      <c r="E121" s="133"/>
      <c r="F121" s="74" t="s">
        <v>124</v>
      </c>
      <c r="G121" s="75">
        <v>512</v>
      </c>
      <c r="H121" s="76">
        <v>0</v>
      </c>
      <c r="I121" s="77">
        <f t="shared" ref="I121:I133" si="9">G121*H121</f>
        <v>0</v>
      </c>
      <c r="J121" s="22"/>
    </row>
    <row r="122" spans="1:11" ht="117.75" customHeight="1" x14ac:dyDescent="0.25">
      <c r="A122" s="73" t="s">
        <v>101</v>
      </c>
      <c r="B122" s="133" t="s">
        <v>156</v>
      </c>
      <c r="C122" s="133"/>
      <c r="D122" s="133"/>
      <c r="E122" s="133"/>
      <c r="F122" s="74" t="s">
        <v>33</v>
      </c>
      <c r="G122" s="75">
        <v>2</v>
      </c>
      <c r="H122" s="76">
        <v>0</v>
      </c>
      <c r="I122" s="77">
        <f t="shared" si="9"/>
        <v>0</v>
      </c>
      <c r="J122" s="22"/>
    </row>
    <row r="123" spans="1:11" ht="40.5" customHeight="1" x14ac:dyDescent="0.25">
      <c r="A123" s="73" t="s">
        <v>102</v>
      </c>
      <c r="B123" s="133" t="s">
        <v>219</v>
      </c>
      <c r="C123" s="133"/>
      <c r="D123" s="133"/>
      <c r="E123" s="133"/>
      <c r="F123" s="74" t="s">
        <v>33</v>
      </c>
      <c r="G123" s="75">
        <v>47</v>
      </c>
      <c r="H123" s="76">
        <v>0</v>
      </c>
      <c r="I123" s="77">
        <f t="shared" si="9"/>
        <v>0</v>
      </c>
      <c r="J123" s="22"/>
    </row>
    <row r="124" spans="1:11" ht="40.5" customHeight="1" x14ac:dyDescent="0.25">
      <c r="A124" s="73" t="s">
        <v>103</v>
      </c>
      <c r="B124" s="133" t="s">
        <v>157</v>
      </c>
      <c r="C124" s="133"/>
      <c r="D124" s="133"/>
      <c r="E124" s="133"/>
      <c r="F124" s="74" t="s">
        <v>33</v>
      </c>
      <c r="G124" s="75">
        <v>1</v>
      </c>
      <c r="H124" s="76">
        <v>0</v>
      </c>
      <c r="I124" s="77">
        <f t="shared" si="9"/>
        <v>0</v>
      </c>
      <c r="J124" s="22"/>
    </row>
    <row r="125" spans="1:11" ht="40.5" customHeight="1" x14ac:dyDescent="0.25">
      <c r="A125" s="73" t="s">
        <v>104</v>
      </c>
      <c r="B125" s="133" t="s">
        <v>220</v>
      </c>
      <c r="C125" s="133"/>
      <c r="D125" s="133"/>
      <c r="E125" s="133"/>
      <c r="F125" s="74" t="s">
        <v>33</v>
      </c>
      <c r="G125" s="75">
        <v>2</v>
      </c>
      <c r="H125" s="76">
        <v>0</v>
      </c>
      <c r="I125" s="77">
        <f t="shared" si="9"/>
        <v>0</v>
      </c>
      <c r="J125" s="22"/>
    </row>
    <row r="126" spans="1:11" ht="79.5" customHeight="1" x14ac:dyDescent="0.25">
      <c r="A126" s="73" t="s">
        <v>105</v>
      </c>
      <c r="B126" s="133" t="s">
        <v>158</v>
      </c>
      <c r="C126" s="133"/>
      <c r="D126" s="133"/>
      <c r="E126" s="133"/>
      <c r="F126" s="74" t="s">
        <v>33</v>
      </c>
      <c r="G126" s="75">
        <v>1</v>
      </c>
      <c r="H126" s="76">
        <v>0</v>
      </c>
      <c r="I126" s="77">
        <f t="shared" si="9"/>
        <v>0</v>
      </c>
      <c r="J126" s="22"/>
    </row>
    <row r="127" spans="1:11" ht="40.5" customHeight="1" x14ac:dyDescent="0.25">
      <c r="A127" s="73" t="s">
        <v>106</v>
      </c>
      <c r="B127" s="133" t="s">
        <v>160</v>
      </c>
      <c r="C127" s="133"/>
      <c r="D127" s="133"/>
      <c r="E127" s="133"/>
      <c r="F127" s="74" t="s">
        <v>33</v>
      </c>
      <c r="G127" s="75">
        <v>2</v>
      </c>
      <c r="H127" s="76">
        <v>0</v>
      </c>
      <c r="I127" s="77">
        <f t="shared" si="9"/>
        <v>0</v>
      </c>
      <c r="J127" s="22"/>
    </row>
    <row r="128" spans="1:11" ht="40.5" customHeight="1" x14ac:dyDescent="0.25">
      <c r="A128" s="73" t="s">
        <v>107</v>
      </c>
      <c r="B128" s="133" t="s">
        <v>161</v>
      </c>
      <c r="C128" s="133"/>
      <c r="D128" s="133"/>
      <c r="E128" s="133"/>
      <c r="F128" s="74" t="s">
        <v>33</v>
      </c>
      <c r="G128" s="75">
        <v>2</v>
      </c>
      <c r="H128" s="76">
        <v>0</v>
      </c>
      <c r="I128" s="77">
        <f t="shared" si="9"/>
        <v>0</v>
      </c>
      <c r="J128" s="22"/>
    </row>
    <row r="129" spans="1:14" ht="53.25" customHeight="1" x14ac:dyDescent="0.25">
      <c r="A129" s="73" t="s">
        <v>108</v>
      </c>
      <c r="B129" s="133" t="s">
        <v>162</v>
      </c>
      <c r="C129" s="133"/>
      <c r="D129" s="133"/>
      <c r="E129" s="133"/>
      <c r="F129" s="74" t="s">
        <v>124</v>
      </c>
      <c r="G129" s="75">
        <v>512</v>
      </c>
      <c r="H129" s="76">
        <v>0</v>
      </c>
      <c r="I129" s="77">
        <f t="shared" si="9"/>
        <v>0</v>
      </c>
      <c r="J129" s="22"/>
    </row>
    <row r="130" spans="1:14" ht="66.75" customHeight="1" x14ac:dyDescent="0.25">
      <c r="A130" s="73" t="s">
        <v>109</v>
      </c>
      <c r="B130" s="133" t="s">
        <v>163</v>
      </c>
      <c r="C130" s="133"/>
      <c r="D130" s="133"/>
      <c r="E130" s="133"/>
      <c r="F130" s="74" t="s">
        <v>124</v>
      </c>
      <c r="G130" s="75">
        <v>512</v>
      </c>
      <c r="H130" s="76">
        <v>0</v>
      </c>
      <c r="I130" s="77">
        <f t="shared" si="9"/>
        <v>0</v>
      </c>
      <c r="J130" s="22"/>
    </row>
    <row r="131" spans="1:14" ht="40.5" customHeight="1" x14ac:dyDescent="0.25">
      <c r="A131" s="73" t="s">
        <v>110</v>
      </c>
      <c r="B131" s="133" t="s">
        <v>164</v>
      </c>
      <c r="C131" s="133"/>
      <c r="D131" s="133"/>
      <c r="E131" s="133"/>
      <c r="F131" s="74" t="s">
        <v>124</v>
      </c>
      <c r="G131" s="75">
        <v>488</v>
      </c>
      <c r="H131" s="76">
        <v>0</v>
      </c>
      <c r="I131" s="77">
        <f t="shared" si="9"/>
        <v>0</v>
      </c>
      <c r="J131" s="22"/>
    </row>
    <row r="132" spans="1:14" ht="40.5" customHeight="1" x14ac:dyDescent="0.25">
      <c r="A132" s="73" t="s">
        <v>111</v>
      </c>
      <c r="B132" s="133" t="s">
        <v>165</v>
      </c>
      <c r="C132" s="133"/>
      <c r="D132" s="133"/>
      <c r="E132" s="133"/>
      <c r="F132" s="74" t="s">
        <v>33</v>
      </c>
      <c r="G132" s="75">
        <v>6</v>
      </c>
      <c r="H132" s="76">
        <v>0</v>
      </c>
      <c r="I132" s="77">
        <f t="shared" si="9"/>
        <v>0</v>
      </c>
      <c r="J132" s="22"/>
    </row>
    <row r="133" spans="1:14" ht="93" customHeight="1" x14ac:dyDescent="0.25">
      <c r="A133" s="73" t="s">
        <v>112</v>
      </c>
      <c r="B133" s="133" t="s">
        <v>167</v>
      </c>
      <c r="C133" s="133"/>
      <c r="D133" s="133"/>
      <c r="E133" s="133"/>
      <c r="F133" s="74" t="s">
        <v>124</v>
      </c>
      <c r="G133" s="75">
        <v>60</v>
      </c>
      <c r="H133" s="76">
        <v>0</v>
      </c>
      <c r="I133" s="77">
        <f t="shared" si="9"/>
        <v>0</v>
      </c>
      <c r="J133" s="22"/>
    </row>
    <row r="134" spans="1:14" ht="54" customHeight="1" x14ac:dyDescent="0.25">
      <c r="A134" s="73" t="s">
        <v>114</v>
      </c>
      <c r="B134" s="133" t="s">
        <v>166</v>
      </c>
      <c r="C134" s="133"/>
      <c r="D134" s="133"/>
      <c r="E134" s="133"/>
      <c r="F134" s="74" t="s">
        <v>37</v>
      </c>
      <c r="G134" s="75" t="s">
        <v>37</v>
      </c>
      <c r="H134" s="76" t="s">
        <v>37</v>
      </c>
      <c r="I134" s="77">
        <f>SUM(I121:I133)*0.2</f>
        <v>0</v>
      </c>
      <c r="J134" s="22"/>
      <c r="K134" s="95"/>
      <c r="L134" s="95"/>
      <c r="M134" s="95"/>
      <c r="N134" s="95"/>
    </row>
    <row r="135" spans="1:14" x14ac:dyDescent="0.25">
      <c r="A135" s="80"/>
      <c r="B135" s="155" t="s">
        <v>113</v>
      </c>
      <c r="C135" s="155"/>
      <c r="D135" s="155"/>
      <c r="E135" s="155"/>
      <c r="F135" s="81"/>
      <c r="G135" s="82"/>
      <c r="H135" s="83" t="s">
        <v>87</v>
      </c>
      <c r="I135" s="83">
        <f>SUM(I121:I134)</f>
        <v>0</v>
      </c>
      <c r="J135" s="22"/>
    </row>
    <row r="136" spans="1:14" x14ac:dyDescent="0.25">
      <c r="A136" s="80"/>
      <c r="B136" s="115"/>
      <c r="C136" s="115"/>
      <c r="D136" s="115"/>
      <c r="E136" s="115"/>
      <c r="F136" s="81"/>
      <c r="G136" s="82"/>
      <c r="H136" s="83"/>
      <c r="I136" s="83"/>
      <c r="J136" s="22"/>
    </row>
    <row r="137" spans="1:14" x14ac:dyDescent="0.25">
      <c r="A137" s="80"/>
      <c r="B137" s="115"/>
      <c r="C137" s="115"/>
      <c r="D137" s="115"/>
      <c r="E137" s="115"/>
      <c r="F137" s="81"/>
      <c r="G137" s="82"/>
      <c r="H137" s="83"/>
      <c r="I137" s="83"/>
      <c r="J137" s="22"/>
    </row>
    <row r="138" spans="1:14" x14ac:dyDescent="0.25">
      <c r="A138" s="80"/>
      <c r="B138" s="115"/>
      <c r="C138" s="115"/>
      <c r="D138" s="115"/>
      <c r="E138" s="115"/>
      <c r="F138" s="81"/>
      <c r="G138" s="82"/>
      <c r="H138" s="83"/>
      <c r="I138" s="83"/>
      <c r="J138" s="22"/>
    </row>
    <row r="139" spans="1:14" x14ac:dyDescent="0.25">
      <c r="A139" s="84"/>
      <c r="B139" s="90"/>
      <c r="C139" s="90"/>
      <c r="D139" s="90"/>
      <c r="E139" s="81"/>
      <c r="F139" s="82"/>
      <c r="G139" s="91"/>
      <c r="H139" s="83"/>
      <c r="I139" s="22"/>
      <c r="J139" s="22"/>
    </row>
    <row r="140" spans="1:14" x14ac:dyDescent="0.25">
      <c r="A140" s="139" t="s">
        <v>194</v>
      </c>
      <c r="B140" s="139"/>
      <c r="C140" s="139"/>
      <c r="D140" s="139"/>
      <c r="E140" s="139"/>
      <c r="F140" s="139"/>
      <c r="G140" s="139"/>
      <c r="H140" s="139"/>
      <c r="I140" s="112"/>
      <c r="J140" s="22"/>
      <c r="K140" s="22"/>
    </row>
    <row r="141" spans="1:14" x14ac:dyDescent="0.25">
      <c r="A141" s="139" t="s">
        <v>193</v>
      </c>
      <c r="B141" s="139"/>
      <c r="C141" s="139"/>
      <c r="D141" s="139"/>
      <c r="E141" s="139"/>
      <c r="F141" s="139"/>
      <c r="G141" s="139"/>
      <c r="H141" s="139"/>
      <c r="I141" s="113"/>
      <c r="J141" s="22"/>
      <c r="K141" s="22"/>
    </row>
    <row r="142" spans="1:14" ht="16.5" customHeight="1" x14ac:dyDescent="0.25">
      <c r="A142" s="132" t="s">
        <v>195</v>
      </c>
      <c r="B142" s="132"/>
      <c r="C142" s="132"/>
      <c r="D142" s="132"/>
      <c r="E142" s="132"/>
      <c r="F142" s="132"/>
      <c r="G142" s="132"/>
      <c r="H142" s="132"/>
      <c r="I142" s="114"/>
      <c r="J142" s="22"/>
    </row>
    <row r="143" spans="1:14" ht="16.5" customHeight="1" x14ac:dyDescent="0.25">
      <c r="A143" s="160" t="s">
        <v>168</v>
      </c>
      <c r="B143" s="160"/>
      <c r="C143" s="160"/>
      <c r="D143" s="160"/>
      <c r="E143" s="160"/>
      <c r="F143" s="160"/>
      <c r="G143" s="160"/>
      <c r="H143" s="160"/>
      <c r="I143" s="114"/>
      <c r="J143" s="22"/>
    </row>
    <row r="144" spans="1:14" ht="16.5" customHeight="1" x14ac:dyDescent="0.25">
      <c r="A144" s="116"/>
      <c r="B144" s="116"/>
      <c r="C144" s="116"/>
      <c r="D144" s="116"/>
      <c r="E144" s="116"/>
      <c r="F144" s="116"/>
      <c r="G144" s="116"/>
      <c r="H144" s="116"/>
      <c r="I144" s="114"/>
      <c r="J144" s="22"/>
    </row>
    <row r="145" spans="1:11" ht="25.5" x14ac:dyDescent="0.25">
      <c r="A145" s="28"/>
      <c r="B145" s="141" t="s">
        <v>46</v>
      </c>
      <c r="C145" s="141"/>
      <c r="D145" s="141"/>
      <c r="E145" s="141"/>
      <c r="F145" s="25" t="s">
        <v>47</v>
      </c>
      <c r="G145" s="26" t="s">
        <v>48</v>
      </c>
      <c r="H145" s="27" t="s">
        <v>49</v>
      </c>
      <c r="I145" s="27" t="s">
        <v>50</v>
      </c>
      <c r="J145" s="22"/>
    </row>
    <row r="146" spans="1:11" x14ac:dyDescent="0.25">
      <c r="A146" s="93"/>
      <c r="B146" s="154" t="s">
        <v>221</v>
      </c>
      <c r="C146" s="154"/>
      <c r="D146" s="154"/>
      <c r="E146" s="154"/>
      <c r="F146" s="74" t="s">
        <v>124</v>
      </c>
      <c r="G146" s="75">
        <v>174</v>
      </c>
      <c r="H146" s="76">
        <v>0</v>
      </c>
      <c r="I146" s="77">
        <f t="shared" ref="I146:I148" si="10">G146*H146</f>
        <v>0</v>
      </c>
      <c r="J146" s="22"/>
      <c r="K146" s="111"/>
    </row>
    <row r="147" spans="1:11" x14ac:dyDescent="0.25">
      <c r="A147" s="93"/>
      <c r="B147" s="154" t="s">
        <v>222</v>
      </c>
      <c r="C147" s="154"/>
      <c r="D147" s="154"/>
      <c r="E147" s="154"/>
      <c r="F147" s="74" t="s">
        <v>124</v>
      </c>
      <c r="G147" s="75">
        <v>348</v>
      </c>
      <c r="H147" s="76">
        <v>0</v>
      </c>
      <c r="I147" s="77">
        <f t="shared" si="10"/>
        <v>0</v>
      </c>
      <c r="J147" s="22"/>
      <c r="K147" s="111"/>
    </row>
    <row r="148" spans="1:11" x14ac:dyDescent="0.25">
      <c r="A148" s="94" t="s">
        <v>37</v>
      </c>
      <c r="B148" s="154" t="s">
        <v>223</v>
      </c>
      <c r="C148" s="154"/>
      <c r="D148" s="154"/>
      <c r="E148" s="154"/>
      <c r="F148" s="74" t="s">
        <v>33</v>
      </c>
      <c r="G148" s="75">
        <v>21</v>
      </c>
      <c r="H148" s="76">
        <v>0</v>
      </c>
      <c r="I148" s="77">
        <f t="shared" si="10"/>
        <v>0</v>
      </c>
      <c r="J148" s="22"/>
    </row>
    <row r="149" spans="1:11" x14ac:dyDescent="0.25">
      <c r="A149" s="94"/>
      <c r="B149" s="154" t="s">
        <v>201</v>
      </c>
      <c r="C149" s="154"/>
      <c r="D149" s="154"/>
      <c r="E149" s="154"/>
      <c r="F149" s="74" t="s">
        <v>124</v>
      </c>
      <c r="G149" s="75">
        <v>0</v>
      </c>
      <c r="H149" s="76">
        <v>0</v>
      </c>
      <c r="I149" s="77">
        <f>G149*H149</f>
        <v>0</v>
      </c>
      <c r="J149" s="22"/>
    </row>
    <row r="150" spans="1:11" x14ac:dyDescent="0.25">
      <c r="A150" s="139" t="s">
        <v>115</v>
      </c>
      <c r="B150" s="139"/>
      <c r="C150" s="139"/>
      <c r="D150" s="139"/>
      <c r="E150" s="139"/>
      <c r="F150" s="139"/>
      <c r="G150" s="139"/>
      <c r="H150" s="139"/>
      <c r="I150" s="112"/>
      <c r="J150" s="22"/>
      <c r="K150" s="22"/>
    </row>
    <row r="151" spans="1:11" ht="27" customHeight="1" x14ac:dyDescent="0.25">
      <c r="A151" s="160" t="s">
        <v>169</v>
      </c>
      <c r="B151" s="160"/>
      <c r="C151" s="160"/>
      <c r="D151" s="160"/>
      <c r="E151" s="160"/>
      <c r="F151" s="160"/>
      <c r="G151" s="160"/>
      <c r="H151" s="160"/>
      <c r="I151" s="114"/>
      <c r="J151" s="22"/>
    </row>
    <row r="152" spans="1:11" ht="5.25" customHeight="1" x14ac:dyDescent="0.25">
      <c r="A152" s="92"/>
      <c r="B152" s="92"/>
      <c r="C152" s="92"/>
      <c r="D152" s="92"/>
      <c r="E152" s="92"/>
      <c r="F152" s="92"/>
      <c r="G152" s="92"/>
      <c r="H152" s="92"/>
      <c r="I152" s="92"/>
      <c r="J152" s="22"/>
    </row>
    <row r="153" spans="1:11" ht="25.5" x14ac:dyDescent="0.25">
      <c r="A153" s="23"/>
      <c r="B153" s="141" t="s">
        <v>46</v>
      </c>
      <c r="C153" s="141"/>
      <c r="D153" s="141"/>
      <c r="E153" s="141"/>
      <c r="F153" s="25" t="s">
        <v>47</v>
      </c>
      <c r="G153" s="26" t="s">
        <v>48</v>
      </c>
      <c r="H153" s="27" t="s">
        <v>49</v>
      </c>
      <c r="I153" s="27" t="s">
        <v>50</v>
      </c>
      <c r="J153" s="110"/>
    </row>
    <row r="154" spans="1:11" x14ac:dyDescent="0.25">
      <c r="A154" s="88" t="s">
        <v>37</v>
      </c>
      <c r="B154" s="154" t="s">
        <v>224</v>
      </c>
      <c r="C154" s="154"/>
      <c r="D154" s="154"/>
      <c r="E154" s="154"/>
      <c r="F154" s="74" t="s">
        <v>33</v>
      </c>
      <c r="G154" s="75">
        <v>4</v>
      </c>
      <c r="H154" s="76">
        <v>0</v>
      </c>
      <c r="I154" s="77">
        <f>G154*H154</f>
        <v>0</v>
      </c>
      <c r="J154" s="110"/>
    </row>
    <row r="155" spans="1:11" x14ac:dyDescent="0.25">
      <c r="A155" s="88"/>
      <c r="B155" s="154" t="s">
        <v>225</v>
      </c>
      <c r="C155" s="154"/>
      <c r="D155" s="154"/>
      <c r="E155" s="154"/>
      <c r="F155" s="74" t="s">
        <v>33</v>
      </c>
      <c r="G155" s="75">
        <v>8</v>
      </c>
      <c r="H155" s="76">
        <v>0</v>
      </c>
      <c r="I155" s="77">
        <f t="shared" ref="I155:I156" si="11">G155*H155</f>
        <v>0</v>
      </c>
      <c r="J155" s="22"/>
    </row>
    <row r="156" spans="1:11" x14ac:dyDescent="0.25">
      <c r="A156" s="88"/>
      <c r="B156" s="154" t="s">
        <v>170</v>
      </c>
      <c r="C156" s="154"/>
      <c r="D156" s="154"/>
      <c r="E156" s="154"/>
      <c r="F156" s="74" t="s">
        <v>33</v>
      </c>
      <c r="G156" s="75">
        <v>3</v>
      </c>
      <c r="H156" s="76">
        <v>0</v>
      </c>
      <c r="I156" s="77">
        <f t="shared" si="11"/>
        <v>0</v>
      </c>
      <c r="J156" s="22"/>
    </row>
    <row r="157" spans="1:11" x14ac:dyDescent="0.25">
      <c r="A157" s="88"/>
      <c r="B157" s="154" t="s">
        <v>226</v>
      </c>
      <c r="C157" s="154"/>
      <c r="D157" s="154"/>
      <c r="E157" s="154"/>
      <c r="F157" s="74" t="s">
        <v>33</v>
      </c>
      <c r="G157" s="75">
        <v>1</v>
      </c>
      <c r="H157" s="76">
        <v>0</v>
      </c>
      <c r="I157" s="77">
        <f t="shared" ref="I157:I158" si="12">G157*H157</f>
        <v>0</v>
      </c>
      <c r="J157" s="22"/>
    </row>
    <row r="158" spans="1:11" x14ac:dyDescent="0.25">
      <c r="A158" s="88"/>
      <c r="B158" s="154" t="s">
        <v>227</v>
      </c>
      <c r="C158" s="154"/>
      <c r="D158" s="154"/>
      <c r="E158" s="154"/>
      <c r="F158" s="74" t="s">
        <v>33</v>
      </c>
      <c r="G158" s="75">
        <v>1</v>
      </c>
      <c r="H158" s="76">
        <v>0</v>
      </c>
      <c r="I158" s="77">
        <f t="shared" si="12"/>
        <v>0</v>
      </c>
      <c r="J158" s="22"/>
    </row>
    <row r="159" spans="1:11" x14ac:dyDescent="0.25">
      <c r="A159" s="98"/>
      <c r="B159" s="154" t="s">
        <v>228</v>
      </c>
      <c r="C159" s="154"/>
      <c r="D159" s="154"/>
      <c r="E159" s="154"/>
      <c r="F159" s="74" t="s">
        <v>33</v>
      </c>
      <c r="G159" s="75">
        <v>1</v>
      </c>
      <c r="H159" s="76">
        <v>0</v>
      </c>
      <c r="I159" s="77">
        <f t="shared" ref="I159:I161" si="13">G159*H159</f>
        <v>0</v>
      </c>
      <c r="J159" s="22"/>
    </row>
    <row r="160" spans="1:11" x14ac:dyDescent="0.25">
      <c r="A160" s="98"/>
      <c r="B160" s="154" t="s">
        <v>229</v>
      </c>
      <c r="C160" s="154"/>
      <c r="D160" s="154"/>
      <c r="E160" s="154"/>
      <c r="F160" s="74" t="s">
        <v>33</v>
      </c>
      <c r="G160" s="75">
        <v>2</v>
      </c>
      <c r="H160" s="76">
        <v>0</v>
      </c>
      <c r="I160" s="77">
        <f t="shared" ref="I160" si="14">G160*H160</f>
        <v>0</v>
      </c>
      <c r="J160" s="22"/>
    </row>
    <row r="161" spans="1:11" x14ac:dyDescent="0.25">
      <c r="A161" s="98"/>
      <c r="B161" s="157" t="s">
        <v>209</v>
      </c>
      <c r="C161" s="158"/>
      <c r="D161" s="158"/>
      <c r="E161" s="159"/>
      <c r="F161" s="74" t="s">
        <v>33</v>
      </c>
      <c r="G161" s="75">
        <v>2</v>
      </c>
      <c r="H161" s="76">
        <v>0</v>
      </c>
      <c r="I161" s="77">
        <f t="shared" si="13"/>
        <v>0</v>
      </c>
      <c r="J161" s="22"/>
    </row>
    <row r="162" spans="1:11" x14ac:dyDescent="0.25">
      <c r="A162" s="98"/>
      <c r="B162" s="157" t="s">
        <v>230</v>
      </c>
      <c r="C162" s="158"/>
      <c r="D162" s="158"/>
      <c r="E162" s="159"/>
      <c r="F162" s="74" t="s">
        <v>33</v>
      </c>
      <c r="G162" s="75">
        <v>3</v>
      </c>
      <c r="H162" s="76">
        <v>0</v>
      </c>
      <c r="I162" s="77">
        <f t="shared" ref="I162" si="15">G162*H162</f>
        <v>0</v>
      </c>
      <c r="J162" s="22"/>
    </row>
    <row r="163" spans="1:11" x14ac:dyDescent="0.25">
      <c r="A163" s="99"/>
      <c r="B163" s="154" t="s">
        <v>231</v>
      </c>
      <c r="C163" s="154"/>
      <c r="D163" s="154"/>
      <c r="E163" s="154"/>
      <c r="F163" s="74" t="s">
        <v>33</v>
      </c>
      <c r="G163" s="75">
        <v>6</v>
      </c>
      <c r="H163" s="76">
        <v>0</v>
      </c>
      <c r="I163" s="77">
        <f t="shared" ref="I163:I165" si="16">G163*H163</f>
        <v>0</v>
      </c>
      <c r="J163" s="22"/>
    </row>
    <row r="164" spans="1:11" x14ac:dyDescent="0.25">
      <c r="A164" s="99"/>
      <c r="B164" s="154" t="s">
        <v>232</v>
      </c>
      <c r="C164" s="154"/>
      <c r="D164" s="154"/>
      <c r="E164" s="154"/>
      <c r="F164" s="74" t="s">
        <v>33</v>
      </c>
      <c r="G164" s="75">
        <v>5</v>
      </c>
      <c r="H164" s="76">
        <v>0</v>
      </c>
      <c r="I164" s="77">
        <f t="shared" si="16"/>
        <v>0</v>
      </c>
      <c r="J164" s="22"/>
    </row>
    <row r="165" spans="1:11" x14ac:dyDescent="0.25">
      <c r="A165" s="99"/>
      <c r="B165" s="154" t="s">
        <v>233</v>
      </c>
      <c r="C165" s="154"/>
      <c r="D165" s="154"/>
      <c r="E165" s="154"/>
      <c r="F165" s="74" t="s">
        <v>33</v>
      </c>
      <c r="G165" s="75">
        <v>8</v>
      </c>
      <c r="H165" s="76">
        <v>0</v>
      </c>
      <c r="I165" s="77">
        <f t="shared" si="16"/>
        <v>0</v>
      </c>
      <c r="J165" s="22"/>
    </row>
    <row r="166" spans="1:11" x14ac:dyDescent="0.25">
      <c r="A166" s="47"/>
      <c r="B166" s="154" t="s">
        <v>234</v>
      </c>
      <c r="C166" s="154"/>
      <c r="D166" s="154"/>
      <c r="E166" s="154"/>
      <c r="F166" s="74" t="s">
        <v>33</v>
      </c>
      <c r="G166" s="75">
        <v>3</v>
      </c>
      <c r="H166" s="76">
        <v>0</v>
      </c>
      <c r="I166" s="77">
        <f t="shared" ref="I166" si="17">G166*H166</f>
        <v>0</v>
      </c>
      <c r="J166" s="22"/>
      <c r="K166" s="22"/>
    </row>
    <row r="167" spans="1:11" x14ac:dyDescent="0.25">
      <c r="A167" s="47"/>
      <c r="B167" s="118"/>
      <c r="C167" s="118"/>
      <c r="D167" s="118"/>
      <c r="E167" s="118"/>
      <c r="F167" s="119"/>
      <c r="G167" s="120"/>
      <c r="H167" s="121"/>
      <c r="I167" s="78"/>
      <c r="J167" s="22"/>
      <c r="K167" s="22"/>
    </row>
    <row r="168" spans="1:11" x14ac:dyDescent="0.25">
      <c r="A168" s="139" t="s">
        <v>116</v>
      </c>
      <c r="B168" s="139"/>
      <c r="C168" s="139"/>
      <c r="D168" s="139"/>
      <c r="E168" s="139"/>
      <c r="F168" s="139"/>
      <c r="G168" s="139"/>
      <c r="H168" s="139"/>
      <c r="I168" s="112"/>
      <c r="J168" s="22"/>
      <c r="K168" s="22"/>
    </row>
    <row r="169" spans="1:11" ht="9.75" customHeight="1" x14ac:dyDescent="0.25">
      <c r="A169" s="67"/>
      <c r="B169" s="67"/>
      <c r="C169" s="67"/>
      <c r="D169" s="67"/>
      <c r="E169" s="67"/>
      <c r="F169" s="67"/>
      <c r="G169" s="67"/>
      <c r="H169" s="67"/>
      <c r="I169" s="67"/>
      <c r="J169" s="22"/>
      <c r="K169" s="22"/>
    </row>
    <row r="170" spans="1:11" ht="25.5" x14ac:dyDescent="0.25">
      <c r="A170" s="23"/>
      <c r="B170" s="141" t="s">
        <v>46</v>
      </c>
      <c r="C170" s="141"/>
      <c r="D170" s="141"/>
      <c r="E170" s="141"/>
      <c r="F170" s="25" t="s">
        <v>47</v>
      </c>
      <c r="G170" s="26" t="s">
        <v>48</v>
      </c>
      <c r="H170" s="27" t="s">
        <v>49</v>
      </c>
      <c r="I170" s="27" t="s">
        <v>50</v>
      </c>
      <c r="J170" s="22"/>
      <c r="K170" s="22"/>
    </row>
    <row r="171" spans="1:11" ht="41.25" customHeight="1" x14ac:dyDescent="0.25">
      <c r="A171" s="88"/>
      <c r="B171" s="133" t="s">
        <v>171</v>
      </c>
      <c r="C171" s="133"/>
      <c r="D171" s="133"/>
      <c r="E171" s="133"/>
      <c r="F171" s="74" t="s">
        <v>33</v>
      </c>
      <c r="G171" s="75">
        <v>1</v>
      </c>
      <c r="H171" s="76">
        <v>0</v>
      </c>
      <c r="I171" s="77">
        <f t="shared" ref="I171:I175" si="18">G171*H171</f>
        <v>0</v>
      </c>
      <c r="J171" s="22"/>
    </row>
    <row r="172" spans="1:11" ht="41.25" customHeight="1" x14ac:dyDescent="0.25">
      <c r="A172" s="88"/>
      <c r="B172" s="133" t="s">
        <v>235</v>
      </c>
      <c r="C172" s="133"/>
      <c r="D172" s="133"/>
      <c r="E172" s="133"/>
      <c r="F172" s="74" t="s">
        <v>33</v>
      </c>
      <c r="G172" s="75">
        <v>2</v>
      </c>
      <c r="H172" s="76">
        <v>0</v>
      </c>
      <c r="I172" s="77">
        <f t="shared" si="18"/>
        <v>0</v>
      </c>
      <c r="J172" s="22"/>
    </row>
    <row r="173" spans="1:11" ht="41.25" customHeight="1" x14ac:dyDescent="0.25">
      <c r="A173" s="88"/>
      <c r="B173" s="133" t="s">
        <v>172</v>
      </c>
      <c r="C173" s="133"/>
      <c r="D173" s="133"/>
      <c r="E173" s="133"/>
      <c r="F173" s="74" t="s">
        <v>33</v>
      </c>
      <c r="G173" s="75">
        <v>1</v>
      </c>
      <c r="H173" s="76">
        <v>0</v>
      </c>
      <c r="I173" s="77">
        <f t="shared" si="18"/>
        <v>0</v>
      </c>
      <c r="J173" s="22"/>
    </row>
    <row r="174" spans="1:11" ht="54" customHeight="1" x14ac:dyDescent="0.25">
      <c r="A174" s="125"/>
      <c r="B174" s="162" t="s">
        <v>198</v>
      </c>
      <c r="C174" s="162"/>
      <c r="D174" s="162"/>
      <c r="E174" s="162"/>
      <c r="F174" s="74" t="s">
        <v>33</v>
      </c>
      <c r="G174" s="75">
        <v>1</v>
      </c>
      <c r="H174" s="76">
        <v>0</v>
      </c>
      <c r="I174" s="77">
        <f t="shared" si="18"/>
        <v>0</v>
      </c>
      <c r="J174" s="22"/>
    </row>
    <row r="175" spans="1:11" ht="42" customHeight="1" x14ac:dyDescent="0.25">
      <c r="A175" s="88"/>
      <c r="B175" s="133" t="s">
        <v>200</v>
      </c>
      <c r="C175" s="133"/>
      <c r="D175" s="133"/>
      <c r="E175" s="133"/>
      <c r="F175" s="74" t="s">
        <v>33</v>
      </c>
      <c r="G175" s="75">
        <v>2</v>
      </c>
      <c r="H175" s="76">
        <v>0</v>
      </c>
      <c r="I175" s="77">
        <f t="shared" si="18"/>
        <v>0</v>
      </c>
      <c r="J175" s="22"/>
    </row>
    <row r="176" spans="1:11" x14ac:dyDescent="0.25">
      <c r="A176" s="88"/>
      <c r="B176" s="95"/>
      <c r="C176" s="95"/>
      <c r="D176" s="95"/>
      <c r="E176" s="86"/>
      <c r="F176" s="96"/>
      <c r="G176" s="66"/>
      <c r="H176" s="97"/>
      <c r="I176" s="22"/>
      <c r="J176" s="22"/>
    </row>
    <row r="177" spans="1:22" x14ac:dyDescent="0.25">
      <c r="A177" s="139" t="s">
        <v>117</v>
      </c>
      <c r="B177" s="139"/>
      <c r="C177" s="139"/>
      <c r="D177" s="139"/>
      <c r="E177" s="139"/>
      <c r="F177" s="139"/>
      <c r="G177" s="139"/>
      <c r="H177" s="139"/>
      <c r="I177" s="112"/>
      <c r="J177" s="22"/>
      <c r="K177" s="22"/>
    </row>
    <row r="178" spans="1:22" ht="30" customHeight="1" x14ac:dyDescent="0.25">
      <c r="A178" s="160" t="s">
        <v>173</v>
      </c>
      <c r="B178" s="160"/>
      <c r="C178" s="160"/>
      <c r="D178" s="160"/>
      <c r="E178" s="160"/>
      <c r="F178" s="160"/>
      <c r="G178" s="160"/>
      <c r="H178" s="160"/>
      <c r="I178" s="114"/>
      <c r="J178" s="22"/>
    </row>
    <row r="179" spans="1:22" ht="12" customHeight="1" x14ac:dyDescent="0.25">
      <c r="A179" s="92"/>
      <c r="B179" s="92"/>
      <c r="C179" s="92"/>
      <c r="D179" s="92"/>
      <c r="E179" s="92"/>
      <c r="F179" s="92"/>
      <c r="G179" s="92"/>
      <c r="H179" s="92"/>
      <c r="I179" s="92"/>
      <c r="J179" s="22"/>
    </row>
    <row r="180" spans="1:22" ht="25.5" x14ac:dyDescent="0.25">
      <c r="A180" s="23"/>
      <c r="B180" s="141" t="s">
        <v>46</v>
      </c>
      <c r="C180" s="141"/>
      <c r="D180" s="141"/>
      <c r="E180" s="141"/>
      <c r="F180" s="25" t="s">
        <v>47</v>
      </c>
      <c r="G180" s="26" t="s">
        <v>48</v>
      </c>
      <c r="H180" s="27" t="s">
        <v>49</v>
      </c>
      <c r="I180" s="27" t="s">
        <v>50</v>
      </c>
      <c r="J180" s="22"/>
    </row>
    <row r="181" spans="1:22" x14ac:dyDescent="0.25">
      <c r="A181" s="88"/>
      <c r="B181" s="154" t="s">
        <v>202</v>
      </c>
      <c r="C181" s="154"/>
      <c r="D181" s="154"/>
      <c r="E181" s="154"/>
      <c r="F181" s="74" t="s">
        <v>33</v>
      </c>
      <c r="G181" s="100">
        <v>2</v>
      </c>
      <c r="H181" s="101">
        <v>0</v>
      </c>
      <c r="I181" s="102">
        <f>G181*H181</f>
        <v>0</v>
      </c>
      <c r="J181" s="22"/>
    </row>
    <row r="182" spans="1:22" ht="62.25" customHeight="1" x14ac:dyDescent="0.25">
      <c r="A182" s="88"/>
      <c r="B182" s="133" t="s">
        <v>236</v>
      </c>
      <c r="C182" s="133"/>
      <c r="D182" s="133"/>
      <c r="E182" s="133"/>
      <c r="F182" s="103" t="s">
        <v>33</v>
      </c>
      <c r="G182" s="104">
        <v>2</v>
      </c>
      <c r="H182" s="105">
        <v>0</v>
      </c>
      <c r="I182" s="105">
        <f t="shared" ref="I182" si="19">G182*H182</f>
        <v>0</v>
      </c>
      <c r="J182" s="22"/>
    </row>
    <row r="183" spans="1:22" ht="21" customHeight="1" x14ac:dyDescent="0.25">
      <c r="A183" s="126"/>
      <c r="B183" s="127"/>
      <c r="C183" s="127"/>
      <c r="D183" s="127"/>
      <c r="E183" s="127"/>
      <c r="F183" s="122"/>
      <c r="G183" s="123"/>
      <c r="H183" s="124"/>
      <c r="I183" s="124"/>
      <c r="J183" s="22"/>
    </row>
    <row r="184" spans="1:22" x14ac:dyDescent="0.25">
      <c r="A184" s="139" t="s">
        <v>118</v>
      </c>
      <c r="B184" s="139"/>
      <c r="C184" s="139"/>
      <c r="D184" s="139"/>
      <c r="E184" s="139"/>
      <c r="F184" s="139"/>
      <c r="G184" s="139"/>
      <c r="H184" s="139"/>
      <c r="I184" s="112"/>
      <c r="J184" s="21"/>
      <c r="K184" s="21"/>
    </row>
    <row r="185" spans="1:22" ht="25.5" x14ac:dyDescent="0.25">
      <c r="A185" s="23"/>
      <c r="B185" s="161" t="s">
        <v>46</v>
      </c>
      <c r="C185" s="161"/>
      <c r="D185" s="161"/>
      <c r="E185" s="161"/>
      <c r="F185" s="25" t="s">
        <v>47</v>
      </c>
      <c r="G185" s="26" t="s">
        <v>48</v>
      </c>
      <c r="H185" s="27" t="s">
        <v>49</v>
      </c>
      <c r="I185" s="27" t="s">
        <v>50</v>
      </c>
      <c r="J185" s="21"/>
      <c r="K185" s="21"/>
    </row>
    <row r="186" spans="1:22" x14ac:dyDescent="0.25">
      <c r="A186" s="126"/>
      <c r="B186" s="153" t="s">
        <v>237</v>
      </c>
      <c r="C186" s="153"/>
      <c r="D186" s="153"/>
      <c r="E186" s="153"/>
      <c r="F186" s="103" t="s">
        <v>238</v>
      </c>
      <c r="G186" s="128">
        <v>60</v>
      </c>
      <c r="H186" s="129">
        <v>0</v>
      </c>
      <c r="I186" s="130">
        <f t="shared" ref="I186:I191" si="20">G186*H186</f>
        <v>0</v>
      </c>
      <c r="J186" s="21"/>
    </row>
    <row r="187" spans="1:22" x14ac:dyDescent="0.25">
      <c r="A187" s="126"/>
      <c r="B187" s="153" t="s">
        <v>239</v>
      </c>
      <c r="C187" s="153"/>
      <c r="D187" s="153"/>
      <c r="E187" s="153"/>
      <c r="F187" s="103" t="s">
        <v>33</v>
      </c>
      <c r="G187" s="128">
        <v>2</v>
      </c>
      <c r="H187" s="129">
        <v>0</v>
      </c>
      <c r="I187" s="130">
        <f t="shared" si="20"/>
        <v>0</v>
      </c>
      <c r="J187" s="21"/>
    </row>
    <row r="188" spans="1:22" x14ac:dyDescent="0.25">
      <c r="A188" s="126"/>
      <c r="B188" s="153" t="s">
        <v>240</v>
      </c>
      <c r="C188" s="153"/>
      <c r="D188" s="153"/>
      <c r="E188" s="153"/>
      <c r="F188" s="103" t="s">
        <v>33</v>
      </c>
      <c r="G188" s="128">
        <v>2</v>
      </c>
      <c r="H188" s="129">
        <v>0</v>
      </c>
      <c r="I188" s="130">
        <f t="shared" si="20"/>
        <v>0</v>
      </c>
      <c r="J188" s="21"/>
    </row>
    <row r="189" spans="1:22" x14ac:dyDescent="0.25">
      <c r="A189" s="126"/>
      <c r="B189" s="153" t="s">
        <v>241</v>
      </c>
      <c r="C189" s="153"/>
      <c r="D189" s="153"/>
      <c r="E189" s="153"/>
      <c r="F189" s="103" t="s">
        <v>33</v>
      </c>
      <c r="G189" s="128">
        <v>1</v>
      </c>
      <c r="H189" s="129">
        <v>0</v>
      </c>
      <c r="I189" s="130">
        <f t="shared" si="20"/>
        <v>0</v>
      </c>
      <c r="J189" s="21"/>
    </row>
    <row r="190" spans="1:22" x14ac:dyDescent="0.25">
      <c r="A190" s="126"/>
      <c r="B190" s="153" t="s">
        <v>242</v>
      </c>
      <c r="C190" s="153"/>
      <c r="D190" s="153"/>
      <c r="E190" s="153"/>
      <c r="F190" s="103" t="s">
        <v>33</v>
      </c>
      <c r="G190" s="128">
        <v>1</v>
      </c>
      <c r="H190" s="129">
        <v>0</v>
      </c>
      <c r="I190" s="130">
        <f t="shared" si="20"/>
        <v>0</v>
      </c>
      <c r="J190" s="21"/>
    </row>
    <row r="191" spans="1:22" x14ac:dyDescent="0.25">
      <c r="A191" s="98"/>
      <c r="B191" s="153" t="s">
        <v>243</v>
      </c>
      <c r="C191" s="153"/>
      <c r="D191" s="153"/>
      <c r="E191" s="153"/>
      <c r="F191" s="103" t="s">
        <v>33</v>
      </c>
      <c r="G191" s="128">
        <v>1</v>
      </c>
      <c r="H191" s="129">
        <v>0</v>
      </c>
      <c r="I191" s="130">
        <f t="shared" si="20"/>
        <v>0</v>
      </c>
      <c r="J191" s="21"/>
    </row>
    <row r="192" spans="1:22" ht="54" customHeight="1" x14ac:dyDescent="0.25">
      <c r="A192" s="98"/>
      <c r="B192" s="133" t="s">
        <v>174</v>
      </c>
      <c r="C192" s="133"/>
      <c r="D192" s="133"/>
      <c r="E192" s="133"/>
      <c r="F192" s="74"/>
      <c r="G192" s="75"/>
      <c r="H192" s="76"/>
      <c r="I192" s="77">
        <f>SUM(I146:I190)*0.2</f>
        <v>0</v>
      </c>
      <c r="J192" s="21"/>
      <c r="K192" s="21"/>
      <c r="L192" s="21"/>
      <c r="M192" s="21"/>
      <c r="N192" s="21"/>
      <c r="O192" s="21"/>
      <c r="P192" s="21"/>
      <c r="Q192" s="21"/>
      <c r="R192" s="21"/>
      <c r="S192" s="21"/>
      <c r="T192" s="21"/>
      <c r="U192" s="21"/>
      <c r="V192" s="21"/>
    </row>
    <row r="193" spans="1:22" x14ac:dyDescent="0.25">
      <c r="A193" s="80"/>
      <c r="B193" s="156" t="s">
        <v>119</v>
      </c>
      <c r="C193" s="156"/>
      <c r="D193" s="156"/>
      <c r="E193" s="156"/>
      <c r="F193" s="106"/>
      <c r="G193" s="107"/>
      <c r="H193" s="108" t="s">
        <v>87</v>
      </c>
      <c r="I193" s="108">
        <f>SUM(I146:I192)</f>
        <v>0</v>
      </c>
      <c r="J193" s="21"/>
      <c r="K193" s="21"/>
      <c r="L193" s="21"/>
      <c r="M193" s="21"/>
      <c r="N193" s="21"/>
      <c r="O193" s="21"/>
      <c r="P193" s="21"/>
      <c r="Q193" s="21"/>
      <c r="R193" s="21"/>
      <c r="S193" s="21"/>
      <c r="T193" s="21"/>
      <c r="U193" s="21"/>
      <c r="V193" s="21"/>
    </row>
    <row r="194" spans="1:22" x14ac:dyDescent="0.25">
      <c r="A194" s="80"/>
      <c r="B194" s="109"/>
      <c r="C194" s="109"/>
      <c r="D194" s="109"/>
      <c r="E194" s="109"/>
      <c r="F194" s="81"/>
      <c r="G194" s="82"/>
      <c r="H194" s="83"/>
      <c r="I194" s="83"/>
      <c r="J194" s="21"/>
      <c r="K194" s="21"/>
      <c r="L194" s="21"/>
      <c r="M194" s="21"/>
      <c r="N194" s="21"/>
      <c r="O194" s="21"/>
      <c r="P194" s="21"/>
      <c r="Q194" s="21"/>
      <c r="R194" s="21"/>
      <c r="S194" s="21"/>
      <c r="T194" s="21"/>
      <c r="U194" s="21"/>
      <c r="V194" s="21"/>
    </row>
    <row r="195" spans="1:22" ht="153.75" customHeight="1" x14ac:dyDescent="0.25">
      <c r="J195" s="22"/>
    </row>
  </sheetData>
  <mergeCells count="147">
    <mergeCell ref="B190:E190"/>
    <mergeCell ref="B165:E165"/>
    <mergeCell ref="B161:E161"/>
    <mergeCell ref="B166:E166"/>
    <mergeCell ref="B182:E182"/>
    <mergeCell ref="A168:H168"/>
    <mergeCell ref="B172:E172"/>
    <mergeCell ref="B173:E173"/>
    <mergeCell ref="B174:E174"/>
    <mergeCell ref="B175:E175"/>
    <mergeCell ref="B181:E181"/>
    <mergeCell ref="B180:E180"/>
    <mergeCell ref="B121:E121"/>
    <mergeCell ref="B122:E122"/>
    <mergeCell ref="B123:E123"/>
    <mergeCell ref="B124:E124"/>
    <mergeCell ref="B125:E125"/>
    <mergeCell ref="A118:H118"/>
    <mergeCell ref="A117:H117"/>
    <mergeCell ref="B120:E120"/>
    <mergeCell ref="B170:E170"/>
    <mergeCell ref="B154:E154"/>
    <mergeCell ref="B146:E146"/>
    <mergeCell ref="B147:E147"/>
    <mergeCell ref="A150:H150"/>
    <mergeCell ref="B159:E159"/>
    <mergeCell ref="B153:E153"/>
    <mergeCell ref="B157:E157"/>
    <mergeCell ref="B145:E145"/>
    <mergeCell ref="B131:E131"/>
    <mergeCell ref="B132:E132"/>
    <mergeCell ref="B133:E133"/>
    <mergeCell ref="B134:E134"/>
    <mergeCell ref="A140:H140"/>
    <mergeCell ref="A141:H141"/>
    <mergeCell ref="A142:H142"/>
    <mergeCell ref="B126:E126"/>
    <mergeCell ref="B128:E128"/>
    <mergeCell ref="B129:E129"/>
    <mergeCell ref="B130:E130"/>
    <mergeCell ref="B127:E127"/>
    <mergeCell ref="B193:E193"/>
    <mergeCell ref="B186:E186"/>
    <mergeCell ref="B135:E135"/>
    <mergeCell ref="B160:E160"/>
    <mergeCell ref="B162:E162"/>
    <mergeCell ref="B163:E163"/>
    <mergeCell ref="B164:E164"/>
    <mergeCell ref="A177:H177"/>
    <mergeCell ref="A178:H178"/>
    <mergeCell ref="B158:E158"/>
    <mergeCell ref="B155:E155"/>
    <mergeCell ref="B156:E156"/>
    <mergeCell ref="B171:E171"/>
    <mergeCell ref="A151:H151"/>
    <mergeCell ref="A143:H143"/>
    <mergeCell ref="B148:E148"/>
    <mergeCell ref="B185:E185"/>
    <mergeCell ref="A184:H184"/>
    <mergeCell ref="B187:E187"/>
    <mergeCell ref="B192:E192"/>
    <mergeCell ref="B191:E191"/>
    <mergeCell ref="B189:E189"/>
    <mergeCell ref="B188:E188"/>
    <mergeCell ref="B149:E149"/>
    <mergeCell ref="B78:E78"/>
    <mergeCell ref="B66:E66"/>
    <mergeCell ref="B67:E67"/>
    <mergeCell ref="B80:E80"/>
    <mergeCell ref="B73:E73"/>
    <mergeCell ref="B76:E76"/>
    <mergeCell ref="B88:E88"/>
    <mergeCell ref="B89:E89"/>
    <mergeCell ref="B112:E112"/>
    <mergeCell ref="B113:E113"/>
    <mergeCell ref="B114:E114"/>
    <mergeCell ref="B91:E91"/>
    <mergeCell ref="B104:E104"/>
    <mergeCell ref="B107:E107"/>
    <mergeCell ref="B105:E105"/>
    <mergeCell ref="B92:E92"/>
    <mergeCell ref="B96:E96"/>
    <mergeCell ref="B97:E97"/>
    <mergeCell ref="B98:E98"/>
    <mergeCell ref="B2:H2"/>
    <mergeCell ref="C5:I6"/>
    <mergeCell ref="A25:B25"/>
    <mergeCell ref="A31:B31"/>
    <mergeCell ref="C7:I7"/>
    <mergeCell ref="C9:I9"/>
    <mergeCell ref="C14:I14"/>
    <mergeCell ref="C15:I15"/>
    <mergeCell ref="C16:I16"/>
    <mergeCell ref="C23:I23"/>
    <mergeCell ref="A14:B15"/>
    <mergeCell ref="A18:B18"/>
    <mergeCell ref="C18:I18"/>
    <mergeCell ref="C19:I19"/>
    <mergeCell ref="A5:B5"/>
    <mergeCell ref="A9:B9"/>
    <mergeCell ref="A23:B23"/>
    <mergeCell ref="C25:I25"/>
    <mergeCell ref="C31:I31"/>
    <mergeCell ref="B111:E111"/>
    <mergeCell ref="B62:E62"/>
    <mergeCell ref="B68:E68"/>
    <mergeCell ref="B69:E69"/>
    <mergeCell ref="B72:E72"/>
    <mergeCell ref="B70:E70"/>
    <mergeCell ref="B103:E103"/>
    <mergeCell ref="B99:E99"/>
    <mergeCell ref="B94:E94"/>
    <mergeCell ref="B106:E106"/>
    <mergeCell ref="B100:E100"/>
    <mergeCell ref="B95:E95"/>
    <mergeCell ref="B108:E108"/>
    <mergeCell ref="B109:E109"/>
    <mergeCell ref="B110:E110"/>
    <mergeCell ref="B83:E83"/>
    <mergeCell ref="B84:E84"/>
    <mergeCell ref="B86:E86"/>
    <mergeCell ref="B85:E85"/>
    <mergeCell ref="B90:E90"/>
    <mergeCell ref="B101:E101"/>
    <mergeCell ref="B102:E102"/>
    <mergeCell ref="B93:E93"/>
    <mergeCell ref="B87:E87"/>
    <mergeCell ref="A33:I33"/>
    <mergeCell ref="A60:H60"/>
    <mergeCell ref="B65:E65"/>
    <mergeCell ref="B63:E63"/>
    <mergeCell ref="B64:E64"/>
    <mergeCell ref="B79:E79"/>
    <mergeCell ref="B71:E71"/>
    <mergeCell ref="B81:E81"/>
    <mergeCell ref="B82:E82"/>
    <mergeCell ref="B74:E74"/>
    <mergeCell ref="B75:E75"/>
    <mergeCell ref="B77:E77"/>
    <mergeCell ref="C35:G35"/>
    <mergeCell ref="F44:G44"/>
    <mergeCell ref="A58:H58"/>
    <mergeCell ref="A59:H59"/>
    <mergeCell ref="A46:I46"/>
    <mergeCell ref="A49:B49"/>
    <mergeCell ref="A51:B51"/>
    <mergeCell ref="A53:B53"/>
  </mergeCells>
  <pageMargins left="0.98425196850393704" right="0.78740157480314965" top="0.78740157480314965" bottom="0.78740157480314965" header="0.31496062992125984" footer="0.31496062992125984"/>
  <pageSetup paperSize="9" scale="99" orientation="portrait" r:id="rId1"/>
  <headerFooter>
    <oddHeader>&amp;C&amp;"Arial Narrow,Navadno"Hidroinženiring d.o.o.</oddHeader>
    <oddFooter>&amp;L
&amp;R&amp;"Arial Narrow,Navadno"&amp;P/&amp;N</oddFooter>
  </headerFooter>
  <rowBreaks count="4" manualBreakCount="4">
    <brk id="32" max="16383" man="1"/>
    <brk id="57" max="16383" man="1"/>
    <brk id="116" max="16383" man="1"/>
    <brk id="13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3"/>
  <dimension ref="A2:AE58"/>
  <sheetViews>
    <sheetView workbookViewId="0">
      <selection activeCell="N35" sqref="N35"/>
    </sheetView>
  </sheetViews>
  <sheetFormatPr defaultColWidth="11" defaultRowHeight="12.75" x14ac:dyDescent="0.2"/>
  <cols>
    <col min="1" max="1" width="20.42578125" style="3" customWidth="1"/>
    <col min="2" max="2" width="9.28515625" style="2" customWidth="1"/>
    <col min="3" max="3" width="4.140625" style="3" customWidth="1"/>
    <col min="4" max="5" width="8.85546875" style="2" bestFit="1" customWidth="1"/>
    <col min="6" max="6" width="4.85546875" style="3" customWidth="1"/>
    <col min="7" max="7" width="5" style="3" customWidth="1"/>
    <col min="8" max="13" width="4.28515625" style="3" customWidth="1"/>
    <col min="14" max="14" width="8.85546875" style="3" bestFit="1" customWidth="1"/>
    <col min="15" max="22" width="4.28515625" style="3" customWidth="1"/>
    <col min="23" max="24" width="6.5703125" style="2" bestFit="1" customWidth="1"/>
    <col min="25" max="25" width="4.5703125" style="2" bestFit="1" customWidth="1"/>
    <col min="26" max="26" width="6.5703125" style="2" bestFit="1" customWidth="1"/>
    <col min="27" max="27" width="11.7109375" style="2" bestFit="1" customWidth="1"/>
    <col min="28" max="28" width="4.5703125" style="2" bestFit="1" customWidth="1"/>
    <col min="29" max="256" width="11" style="3"/>
    <col min="257" max="257" width="20.42578125" style="3" customWidth="1"/>
    <col min="258" max="258" width="9.28515625" style="3" customWidth="1"/>
    <col min="259" max="259" width="4.140625" style="3" customWidth="1"/>
    <col min="260" max="261" width="8.85546875" style="3" bestFit="1" customWidth="1"/>
    <col min="262" max="262" width="4.85546875" style="3" customWidth="1"/>
    <col min="263" max="263" width="5" style="3" customWidth="1"/>
    <col min="264" max="269" width="4.28515625" style="3" customWidth="1"/>
    <col min="270" max="270" width="8.85546875" style="3" bestFit="1" customWidth="1"/>
    <col min="271" max="278" width="4.28515625" style="3" customWidth="1"/>
    <col min="279" max="280" width="6.5703125" style="3" bestFit="1" customWidth="1"/>
    <col min="281" max="281" width="4.5703125" style="3" bestFit="1" customWidth="1"/>
    <col min="282" max="282" width="6.5703125" style="3" bestFit="1" customWidth="1"/>
    <col min="283" max="283" width="11.7109375" style="3" bestFit="1" customWidth="1"/>
    <col min="284" max="284" width="4.5703125" style="3" bestFit="1" customWidth="1"/>
    <col min="285" max="512" width="11" style="3"/>
    <col min="513" max="513" width="20.42578125" style="3" customWidth="1"/>
    <col min="514" max="514" width="9.28515625" style="3" customWidth="1"/>
    <col min="515" max="515" width="4.140625" style="3" customWidth="1"/>
    <col min="516" max="517" width="8.85546875" style="3" bestFit="1" customWidth="1"/>
    <col min="518" max="518" width="4.85546875" style="3" customWidth="1"/>
    <col min="519" max="519" width="5" style="3" customWidth="1"/>
    <col min="520" max="525" width="4.28515625" style="3" customWidth="1"/>
    <col min="526" max="526" width="8.85546875" style="3" bestFit="1" customWidth="1"/>
    <col min="527" max="534" width="4.28515625" style="3" customWidth="1"/>
    <col min="535" max="536" width="6.5703125" style="3" bestFit="1" customWidth="1"/>
    <col min="537" max="537" width="4.5703125" style="3" bestFit="1" customWidth="1"/>
    <col min="538" max="538" width="6.5703125" style="3" bestFit="1" customWidth="1"/>
    <col min="539" max="539" width="11.7109375" style="3" bestFit="1" customWidth="1"/>
    <col min="540" max="540" width="4.5703125" style="3" bestFit="1" customWidth="1"/>
    <col min="541" max="768" width="11" style="3"/>
    <col min="769" max="769" width="20.42578125" style="3" customWidth="1"/>
    <col min="770" max="770" width="9.28515625" style="3" customWidth="1"/>
    <col min="771" max="771" width="4.140625" style="3" customWidth="1"/>
    <col min="772" max="773" width="8.85546875" style="3" bestFit="1" customWidth="1"/>
    <col min="774" max="774" width="4.85546875" style="3" customWidth="1"/>
    <col min="775" max="775" width="5" style="3" customWidth="1"/>
    <col min="776" max="781" width="4.28515625" style="3" customWidth="1"/>
    <col min="782" max="782" width="8.85546875" style="3" bestFit="1" customWidth="1"/>
    <col min="783" max="790" width="4.28515625" style="3" customWidth="1"/>
    <col min="791" max="792" width="6.5703125" style="3" bestFit="1" customWidth="1"/>
    <col min="793" max="793" width="4.5703125" style="3" bestFit="1" customWidth="1"/>
    <col min="794" max="794" width="6.5703125" style="3" bestFit="1" customWidth="1"/>
    <col min="795" max="795" width="11.7109375" style="3" bestFit="1" customWidth="1"/>
    <col min="796" max="796" width="4.5703125" style="3" bestFit="1" customWidth="1"/>
    <col min="797" max="1024" width="11" style="3"/>
    <col min="1025" max="1025" width="20.42578125" style="3" customWidth="1"/>
    <col min="1026" max="1026" width="9.28515625" style="3" customWidth="1"/>
    <col min="1027" max="1027" width="4.140625" style="3" customWidth="1"/>
    <col min="1028" max="1029" width="8.85546875" style="3" bestFit="1" customWidth="1"/>
    <col min="1030" max="1030" width="4.85546875" style="3" customWidth="1"/>
    <col min="1031" max="1031" width="5" style="3" customWidth="1"/>
    <col min="1032" max="1037" width="4.28515625" style="3" customWidth="1"/>
    <col min="1038" max="1038" width="8.85546875" style="3" bestFit="1" customWidth="1"/>
    <col min="1039" max="1046" width="4.28515625" style="3" customWidth="1"/>
    <col min="1047" max="1048" width="6.5703125" style="3" bestFit="1" customWidth="1"/>
    <col min="1049" max="1049" width="4.5703125" style="3" bestFit="1" customWidth="1"/>
    <col min="1050" max="1050" width="6.5703125" style="3" bestFit="1" customWidth="1"/>
    <col min="1051" max="1051" width="11.7109375" style="3" bestFit="1" customWidth="1"/>
    <col min="1052" max="1052" width="4.5703125" style="3" bestFit="1" customWidth="1"/>
    <col min="1053" max="1280" width="11" style="3"/>
    <col min="1281" max="1281" width="20.42578125" style="3" customWidth="1"/>
    <col min="1282" max="1282" width="9.28515625" style="3" customWidth="1"/>
    <col min="1283" max="1283" width="4.140625" style="3" customWidth="1"/>
    <col min="1284" max="1285" width="8.85546875" style="3" bestFit="1" customWidth="1"/>
    <col min="1286" max="1286" width="4.85546875" style="3" customWidth="1"/>
    <col min="1287" max="1287" width="5" style="3" customWidth="1"/>
    <col min="1288" max="1293" width="4.28515625" style="3" customWidth="1"/>
    <col min="1294" max="1294" width="8.85546875" style="3" bestFit="1" customWidth="1"/>
    <col min="1295" max="1302" width="4.28515625" style="3" customWidth="1"/>
    <col min="1303" max="1304" width="6.5703125" style="3" bestFit="1" customWidth="1"/>
    <col min="1305" max="1305" width="4.5703125" style="3" bestFit="1" customWidth="1"/>
    <col min="1306" max="1306" width="6.5703125" style="3" bestFit="1" customWidth="1"/>
    <col min="1307" max="1307" width="11.7109375" style="3" bestFit="1" customWidth="1"/>
    <col min="1308" max="1308" width="4.5703125" style="3" bestFit="1" customWidth="1"/>
    <col min="1309" max="1536" width="11" style="3"/>
    <col min="1537" max="1537" width="20.42578125" style="3" customWidth="1"/>
    <col min="1538" max="1538" width="9.28515625" style="3" customWidth="1"/>
    <col min="1539" max="1539" width="4.140625" style="3" customWidth="1"/>
    <col min="1540" max="1541" width="8.85546875" style="3" bestFit="1" customWidth="1"/>
    <col min="1542" max="1542" width="4.85546875" style="3" customWidth="1"/>
    <col min="1543" max="1543" width="5" style="3" customWidth="1"/>
    <col min="1544" max="1549" width="4.28515625" style="3" customWidth="1"/>
    <col min="1550" max="1550" width="8.85546875" style="3" bestFit="1" customWidth="1"/>
    <col min="1551" max="1558" width="4.28515625" style="3" customWidth="1"/>
    <col min="1559" max="1560" width="6.5703125" style="3" bestFit="1" customWidth="1"/>
    <col min="1561" max="1561" width="4.5703125" style="3" bestFit="1" customWidth="1"/>
    <col min="1562" max="1562" width="6.5703125" style="3" bestFit="1" customWidth="1"/>
    <col min="1563" max="1563" width="11.7109375" style="3" bestFit="1" customWidth="1"/>
    <col min="1564" max="1564" width="4.5703125" style="3" bestFit="1" customWidth="1"/>
    <col min="1565" max="1792" width="11" style="3"/>
    <col min="1793" max="1793" width="20.42578125" style="3" customWidth="1"/>
    <col min="1794" max="1794" width="9.28515625" style="3" customWidth="1"/>
    <col min="1795" max="1795" width="4.140625" style="3" customWidth="1"/>
    <col min="1796" max="1797" width="8.85546875" style="3" bestFit="1" customWidth="1"/>
    <col min="1798" max="1798" width="4.85546875" style="3" customWidth="1"/>
    <col min="1799" max="1799" width="5" style="3" customWidth="1"/>
    <col min="1800" max="1805" width="4.28515625" style="3" customWidth="1"/>
    <col min="1806" max="1806" width="8.85546875" style="3" bestFit="1" customWidth="1"/>
    <col min="1807" max="1814" width="4.28515625" style="3" customWidth="1"/>
    <col min="1815" max="1816" width="6.5703125" style="3" bestFit="1" customWidth="1"/>
    <col min="1817" max="1817" width="4.5703125" style="3" bestFit="1" customWidth="1"/>
    <col min="1818" max="1818" width="6.5703125" style="3" bestFit="1" customWidth="1"/>
    <col min="1819" max="1819" width="11.7109375" style="3" bestFit="1" customWidth="1"/>
    <col min="1820" max="1820" width="4.5703125" style="3" bestFit="1" customWidth="1"/>
    <col min="1821" max="2048" width="11" style="3"/>
    <col min="2049" max="2049" width="20.42578125" style="3" customWidth="1"/>
    <col min="2050" max="2050" width="9.28515625" style="3" customWidth="1"/>
    <col min="2051" max="2051" width="4.140625" style="3" customWidth="1"/>
    <col min="2052" max="2053" width="8.85546875" style="3" bestFit="1" customWidth="1"/>
    <col min="2054" max="2054" width="4.85546875" style="3" customWidth="1"/>
    <col min="2055" max="2055" width="5" style="3" customWidth="1"/>
    <col min="2056" max="2061" width="4.28515625" style="3" customWidth="1"/>
    <col min="2062" max="2062" width="8.85546875" style="3" bestFit="1" customWidth="1"/>
    <col min="2063" max="2070" width="4.28515625" style="3" customWidth="1"/>
    <col min="2071" max="2072" width="6.5703125" style="3" bestFit="1" customWidth="1"/>
    <col min="2073" max="2073" width="4.5703125" style="3" bestFit="1" customWidth="1"/>
    <col min="2074" max="2074" width="6.5703125" style="3" bestFit="1" customWidth="1"/>
    <col min="2075" max="2075" width="11.7109375" style="3" bestFit="1" customWidth="1"/>
    <col min="2076" max="2076" width="4.5703125" style="3" bestFit="1" customWidth="1"/>
    <col min="2077" max="2304" width="11" style="3"/>
    <col min="2305" max="2305" width="20.42578125" style="3" customWidth="1"/>
    <col min="2306" max="2306" width="9.28515625" style="3" customWidth="1"/>
    <col min="2307" max="2307" width="4.140625" style="3" customWidth="1"/>
    <col min="2308" max="2309" width="8.85546875" style="3" bestFit="1" customWidth="1"/>
    <col min="2310" max="2310" width="4.85546875" style="3" customWidth="1"/>
    <col min="2311" max="2311" width="5" style="3" customWidth="1"/>
    <col min="2312" max="2317" width="4.28515625" style="3" customWidth="1"/>
    <col min="2318" max="2318" width="8.85546875" style="3" bestFit="1" customWidth="1"/>
    <col min="2319" max="2326" width="4.28515625" style="3" customWidth="1"/>
    <col min="2327" max="2328" width="6.5703125" style="3" bestFit="1" customWidth="1"/>
    <col min="2329" max="2329" width="4.5703125" style="3" bestFit="1" customWidth="1"/>
    <col min="2330" max="2330" width="6.5703125" style="3" bestFit="1" customWidth="1"/>
    <col min="2331" max="2331" width="11.7109375" style="3" bestFit="1" customWidth="1"/>
    <col min="2332" max="2332" width="4.5703125" style="3" bestFit="1" customWidth="1"/>
    <col min="2333" max="2560" width="11" style="3"/>
    <col min="2561" max="2561" width="20.42578125" style="3" customWidth="1"/>
    <col min="2562" max="2562" width="9.28515625" style="3" customWidth="1"/>
    <col min="2563" max="2563" width="4.140625" style="3" customWidth="1"/>
    <col min="2564" max="2565" width="8.85546875" style="3" bestFit="1" customWidth="1"/>
    <col min="2566" max="2566" width="4.85546875" style="3" customWidth="1"/>
    <col min="2567" max="2567" width="5" style="3" customWidth="1"/>
    <col min="2568" max="2573" width="4.28515625" style="3" customWidth="1"/>
    <col min="2574" max="2574" width="8.85546875" style="3" bestFit="1" customWidth="1"/>
    <col min="2575" max="2582" width="4.28515625" style="3" customWidth="1"/>
    <col min="2583" max="2584" width="6.5703125" style="3" bestFit="1" customWidth="1"/>
    <col min="2585" max="2585" width="4.5703125" style="3" bestFit="1" customWidth="1"/>
    <col min="2586" max="2586" width="6.5703125" style="3" bestFit="1" customWidth="1"/>
    <col min="2587" max="2587" width="11.7109375" style="3" bestFit="1" customWidth="1"/>
    <col min="2588" max="2588" width="4.5703125" style="3" bestFit="1" customWidth="1"/>
    <col min="2589" max="2816" width="11" style="3"/>
    <col min="2817" max="2817" width="20.42578125" style="3" customWidth="1"/>
    <col min="2818" max="2818" width="9.28515625" style="3" customWidth="1"/>
    <col min="2819" max="2819" width="4.140625" style="3" customWidth="1"/>
    <col min="2820" max="2821" width="8.85546875" style="3" bestFit="1" customWidth="1"/>
    <col min="2822" max="2822" width="4.85546875" style="3" customWidth="1"/>
    <col min="2823" max="2823" width="5" style="3" customWidth="1"/>
    <col min="2824" max="2829" width="4.28515625" style="3" customWidth="1"/>
    <col min="2830" max="2830" width="8.85546875" style="3" bestFit="1" customWidth="1"/>
    <col min="2831" max="2838" width="4.28515625" style="3" customWidth="1"/>
    <col min="2839" max="2840" width="6.5703125" style="3" bestFit="1" customWidth="1"/>
    <col min="2841" max="2841" width="4.5703125" style="3" bestFit="1" customWidth="1"/>
    <col min="2842" max="2842" width="6.5703125" style="3" bestFit="1" customWidth="1"/>
    <col min="2843" max="2843" width="11.7109375" style="3" bestFit="1" customWidth="1"/>
    <col min="2844" max="2844" width="4.5703125" style="3" bestFit="1" customWidth="1"/>
    <col min="2845" max="3072" width="11" style="3"/>
    <col min="3073" max="3073" width="20.42578125" style="3" customWidth="1"/>
    <col min="3074" max="3074" width="9.28515625" style="3" customWidth="1"/>
    <col min="3075" max="3075" width="4.140625" style="3" customWidth="1"/>
    <col min="3076" max="3077" width="8.85546875" style="3" bestFit="1" customWidth="1"/>
    <col min="3078" max="3078" width="4.85546875" style="3" customWidth="1"/>
    <col min="3079" max="3079" width="5" style="3" customWidth="1"/>
    <col min="3080" max="3085" width="4.28515625" style="3" customWidth="1"/>
    <col min="3086" max="3086" width="8.85546875" style="3" bestFit="1" customWidth="1"/>
    <col min="3087" max="3094" width="4.28515625" style="3" customWidth="1"/>
    <col min="3095" max="3096" width="6.5703125" style="3" bestFit="1" customWidth="1"/>
    <col min="3097" max="3097" width="4.5703125" style="3" bestFit="1" customWidth="1"/>
    <col min="3098" max="3098" width="6.5703125" style="3" bestFit="1" customWidth="1"/>
    <col min="3099" max="3099" width="11.7109375" style="3" bestFit="1" customWidth="1"/>
    <col min="3100" max="3100" width="4.5703125" style="3" bestFit="1" customWidth="1"/>
    <col min="3101" max="3328" width="11" style="3"/>
    <col min="3329" max="3329" width="20.42578125" style="3" customWidth="1"/>
    <col min="3330" max="3330" width="9.28515625" style="3" customWidth="1"/>
    <col min="3331" max="3331" width="4.140625" style="3" customWidth="1"/>
    <col min="3332" max="3333" width="8.85546875" style="3" bestFit="1" customWidth="1"/>
    <col min="3334" max="3334" width="4.85546875" style="3" customWidth="1"/>
    <col min="3335" max="3335" width="5" style="3" customWidth="1"/>
    <col min="3336" max="3341" width="4.28515625" style="3" customWidth="1"/>
    <col min="3342" max="3342" width="8.85546875" style="3" bestFit="1" customWidth="1"/>
    <col min="3343" max="3350" width="4.28515625" style="3" customWidth="1"/>
    <col min="3351" max="3352" width="6.5703125" style="3" bestFit="1" customWidth="1"/>
    <col min="3353" max="3353" width="4.5703125" style="3" bestFit="1" customWidth="1"/>
    <col min="3354" max="3354" width="6.5703125" style="3" bestFit="1" customWidth="1"/>
    <col min="3355" max="3355" width="11.7109375" style="3" bestFit="1" customWidth="1"/>
    <col min="3356" max="3356" width="4.5703125" style="3" bestFit="1" customWidth="1"/>
    <col min="3357" max="3584" width="11" style="3"/>
    <col min="3585" max="3585" width="20.42578125" style="3" customWidth="1"/>
    <col min="3586" max="3586" width="9.28515625" style="3" customWidth="1"/>
    <col min="3587" max="3587" width="4.140625" style="3" customWidth="1"/>
    <col min="3588" max="3589" width="8.85546875" style="3" bestFit="1" customWidth="1"/>
    <col min="3590" max="3590" width="4.85546875" style="3" customWidth="1"/>
    <col min="3591" max="3591" width="5" style="3" customWidth="1"/>
    <col min="3592" max="3597" width="4.28515625" style="3" customWidth="1"/>
    <col min="3598" max="3598" width="8.85546875" style="3" bestFit="1" customWidth="1"/>
    <col min="3599" max="3606" width="4.28515625" style="3" customWidth="1"/>
    <col min="3607" max="3608" width="6.5703125" style="3" bestFit="1" customWidth="1"/>
    <col min="3609" max="3609" width="4.5703125" style="3" bestFit="1" customWidth="1"/>
    <col min="3610" max="3610" width="6.5703125" style="3" bestFit="1" customWidth="1"/>
    <col min="3611" max="3611" width="11.7109375" style="3" bestFit="1" customWidth="1"/>
    <col min="3612" max="3612" width="4.5703125" style="3" bestFit="1" customWidth="1"/>
    <col min="3613" max="3840" width="11" style="3"/>
    <col min="3841" max="3841" width="20.42578125" style="3" customWidth="1"/>
    <col min="3842" max="3842" width="9.28515625" style="3" customWidth="1"/>
    <col min="3843" max="3843" width="4.140625" style="3" customWidth="1"/>
    <col min="3844" max="3845" width="8.85546875" style="3" bestFit="1" customWidth="1"/>
    <col min="3846" max="3846" width="4.85546875" style="3" customWidth="1"/>
    <col min="3847" max="3847" width="5" style="3" customWidth="1"/>
    <col min="3848" max="3853" width="4.28515625" style="3" customWidth="1"/>
    <col min="3854" max="3854" width="8.85546875" style="3" bestFit="1" customWidth="1"/>
    <col min="3855" max="3862" width="4.28515625" style="3" customWidth="1"/>
    <col min="3863" max="3864" width="6.5703125" style="3" bestFit="1" customWidth="1"/>
    <col min="3865" max="3865" width="4.5703125" style="3" bestFit="1" customWidth="1"/>
    <col min="3866" max="3866" width="6.5703125" style="3" bestFit="1" customWidth="1"/>
    <col min="3867" max="3867" width="11.7109375" style="3" bestFit="1" customWidth="1"/>
    <col min="3868" max="3868" width="4.5703125" style="3" bestFit="1" customWidth="1"/>
    <col min="3869" max="4096" width="11" style="3"/>
    <col min="4097" max="4097" width="20.42578125" style="3" customWidth="1"/>
    <col min="4098" max="4098" width="9.28515625" style="3" customWidth="1"/>
    <col min="4099" max="4099" width="4.140625" style="3" customWidth="1"/>
    <col min="4100" max="4101" width="8.85546875" style="3" bestFit="1" customWidth="1"/>
    <col min="4102" max="4102" width="4.85546875" style="3" customWidth="1"/>
    <col min="4103" max="4103" width="5" style="3" customWidth="1"/>
    <col min="4104" max="4109" width="4.28515625" style="3" customWidth="1"/>
    <col min="4110" max="4110" width="8.85546875" style="3" bestFit="1" customWidth="1"/>
    <col min="4111" max="4118" width="4.28515625" style="3" customWidth="1"/>
    <col min="4119" max="4120" width="6.5703125" style="3" bestFit="1" customWidth="1"/>
    <col min="4121" max="4121" width="4.5703125" style="3" bestFit="1" customWidth="1"/>
    <col min="4122" max="4122" width="6.5703125" style="3" bestFit="1" customWidth="1"/>
    <col min="4123" max="4123" width="11.7109375" style="3" bestFit="1" customWidth="1"/>
    <col min="4124" max="4124" width="4.5703125" style="3" bestFit="1" customWidth="1"/>
    <col min="4125" max="4352" width="11" style="3"/>
    <col min="4353" max="4353" width="20.42578125" style="3" customWidth="1"/>
    <col min="4354" max="4354" width="9.28515625" style="3" customWidth="1"/>
    <col min="4355" max="4355" width="4.140625" style="3" customWidth="1"/>
    <col min="4356" max="4357" width="8.85546875" style="3" bestFit="1" customWidth="1"/>
    <col min="4358" max="4358" width="4.85546875" style="3" customWidth="1"/>
    <col min="4359" max="4359" width="5" style="3" customWidth="1"/>
    <col min="4360" max="4365" width="4.28515625" style="3" customWidth="1"/>
    <col min="4366" max="4366" width="8.85546875" style="3" bestFit="1" customWidth="1"/>
    <col min="4367" max="4374" width="4.28515625" style="3" customWidth="1"/>
    <col min="4375" max="4376" width="6.5703125" style="3" bestFit="1" customWidth="1"/>
    <col min="4377" max="4377" width="4.5703125" style="3" bestFit="1" customWidth="1"/>
    <col min="4378" max="4378" width="6.5703125" style="3" bestFit="1" customWidth="1"/>
    <col min="4379" max="4379" width="11.7109375" style="3" bestFit="1" customWidth="1"/>
    <col min="4380" max="4380" width="4.5703125" style="3" bestFit="1" customWidth="1"/>
    <col min="4381" max="4608" width="11" style="3"/>
    <col min="4609" max="4609" width="20.42578125" style="3" customWidth="1"/>
    <col min="4610" max="4610" width="9.28515625" style="3" customWidth="1"/>
    <col min="4611" max="4611" width="4.140625" style="3" customWidth="1"/>
    <col min="4612" max="4613" width="8.85546875" style="3" bestFit="1" customWidth="1"/>
    <col min="4614" max="4614" width="4.85546875" style="3" customWidth="1"/>
    <col min="4615" max="4615" width="5" style="3" customWidth="1"/>
    <col min="4616" max="4621" width="4.28515625" style="3" customWidth="1"/>
    <col min="4622" max="4622" width="8.85546875" style="3" bestFit="1" customWidth="1"/>
    <col min="4623" max="4630" width="4.28515625" style="3" customWidth="1"/>
    <col min="4631" max="4632" width="6.5703125" style="3" bestFit="1" customWidth="1"/>
    <col min="4633" max="4633" width="4.5703125" style="3" bestFit="1" customWidth="1"/>
    <col min="4634" max="4634" width="6.5703125" style="3" bestFit="1" customWidth="1"/>
    <col min="4635" max="4635" width="11.7109375" style="3" bestFit="1" customWidth="1"/>
    <col min="4636" max="4636" width="4.5703125" style="3" bestFit="1" customWidth="1"/>
    <col min="4637" max="4864" width="11" style="3"/>
    <col min="4865" max="4865" width="20.42578125" style="3" customWidth="1"/>
    <col min="4866" max="4866" width="9.28515625" style="3" customWidth="1"/>
    <col min="4867" max="4867" width="4.140625" style="3" customWidth="1"/>
    <col min="4868" max="4869" width="8.85546875" style="3" bestFit="1" customWidth="1"/>
    <col min="4870" max="4870" width="4.85546875" style="3" customWidth="1"/>
    <col min="4871" max="4871" width="5" style="3" customWidth="1"/>
    <col min="4872" max="4877" width="4.28515625" style="3" customWidth="1"/>
    <col min="4878" max="4878" width="8.85546875" style="3" bestFit="1" customWidth="1"/>
    <col min="4879" max="4886" width="4.28515625" style="3" customWidth="1"/>
    <col min="4887" max="4888" width="6.5703125" style="3" bestFit="1" customWidth="1"/>
    <col min="4889" max="4889" width="4.5703125" style="3" bestFit="1" customWidth="1"/>
    <col min="4890" max="4890" width="6.5703125" style="3" bestFit="1" customWidth="1"/>
    <col min="4891" max="4891" width="11.7109375" style="3" bestFit="1" customWidth="1"/>
    <col min="4892" max="4892" width="4.5703125" style="3" bestFit="1" customWidth="1"/>
    <col min="4893" max="5120" width="11" style="3"/>
    <col min="5121" max="5121" width="20.42578125" style="3" customWidth="1"/>
    <col min="5122" max="5122" width="9.28515625" style="3" customWidth="1"/>
    <col min="5123" max="5123" width="4.140625" style="3" customWidth="1"/>
    <col min="5124" max="5125" width="8.85546875" style="3" bestFit="1" customWidth="1"/>
    <col min="5126" max="5126" width="4.85546875" style="3" customWidth="1"/>
    <col min="5127" max="5127" width="5" style="3" customWidth="1"/>
    <col min="5128" max="5133" width="4.28515625" style="3" customWidth="1"/>
    <col min="5134" max="5134" width="8.85546875" style="3" bestFit="1" customWidth="1"/>
    <col min="5135" max="5142" width="4.28515625" style="3" customWidth="1"/>
    <col min="5143" max="5144" width="6.5703125" style="3" bestFit="1" customWidth="1"/>
    <col min="5145" max="5145" width="4.5703125" style="3" bestFit="1" customWidth="1"/>
    <col min="5146" max="5146" width="6.5703125" style="3" bestFit="1" customWidth="1"/>
    <col min="5147" max="5147" width="11.7109375" style="3" bestFit="1" customWidth="1"/>
    <col min="5148" max="5148" width="4.5703125" style="3" bestFit="1" customWidth="1"/>
    <col min="5149" max="5376" width="11" style="3"/>
    <col min="5377" max="5377" width="20.42578125" style="3" customWidth="1"/>
    <col min="5378" max="5378" width="9.28515625" style="3" customWidth="1"/>
    <col min="5379" max="5379" width="4.140625" style="3" customWidth="1"/>
    <col min="5380" max="5381" width="8.85546875" style="3" bestFit="1" customWidth="1"/>
    <col min="5382" max="5382" width="4.85546875" style="3" customWidth="1"/>
    <col min="5383" max="5383" width="5" style="3" customWidth="1"/>
    <col min="5384" max="5389" width="4.28515625" style="3" customWidth="1"/>
    <col min="5390" max="5390" width="8.85546875" style="3" bestFit="1" customWidth="1"/>
    <col min="5391" max="5398" width="4.28515625" style="3" customWidth="1"/>
    <col min="5399" max="5400" width="6.5703125" style="3" bestFit="1" customWidth="1"/>
    <col min="5401" max="5401" width="4.5703125" style="3" bestFit="1" customWidth="1"/>
    <col min="5402" max="5402" width="6.5703125" style="3" bestFit="1" customWidth="1"/>
    <col min="5403" max="5403" width="11.7109375" style="3" bestFit="1" customWidth="1"/>
    <col min="5404" max="5404" width="4.5703125" style="3" bestFit="1" customWidth="1"/>
    <col min="5405" max="5632" width="11" style="3"/>
    <col min="5633" max="5633" width="20.42578125" style="3" customWidth="1"/>
    <col min="5634" max="5634" width="9.28515625" style="3" customWidth="1"/>
    <col min="5635" max="5635" width="4.140625" style="3" customWidth="1"/>
    <col min="5636" max="5637" width="8.85546875" style="3" bestFit="1" customWidth="1"/>
    <col min="5638" max="5638" width="4.85546875" style="3" customWidth="1"/>
    <col min="5639" max="5639" width="5" style="3" customWidth="1"/>
    <col min="5640" max="5645" width="4.28515625" style="3" customWidth="1"/>
    <col min="5646" max="5646" width="8.85546875" style="3" bestFit="1" customWidth="1"/>
    <col min="5647" max="5654" width="4.28515625" style="3" customWidth="1"/>
    <col min="5655" max="5656" width="6.5703125" style="3" bestFit="1" customWidth="1"/>
    <col min="5657" max="5657" width="4.5703125" style="3" bestFit="1" customWidth="1"/>
    <col min="5658" max="5658" width="6.5703125" style="3" bestFit="1" customWidth="1"/>
    <col min="5659" max="5659" width="11.7109375" style="3" bestFit="1" customWidth="1"/>
    <col min="5660" max="5660" width="4.5703125" style="3" bestFit="1" customWidth="1"/>
    <col min="5661" max="5888" width="11" style="3"/>
    <col min="5889" max="5889" width="20.42578125" style="3" customWidth="1"/>
    <col min="5890" max="5890" width="9.28515625" style="3" customWidth="1"/>
    <col min="5891" max="5891" width="4.140625" style="3" customWidth="1"/>
    <col min="5892" max="5893" width="8.85546875" style="3" bestFit="1" customWidth="1"/>
    <col min="5894" max="5894" width="4.85546875" style="3" customWidth="1"/>
    <col min="5895" max="5895" width="5" style="3" customWidth="1"/>
    <col min="5896" max="5901" width="4.28515625" style="3" customWidth="1"/>
    <col min="5902" max="5902" width="8.85546875" style="3" bestFit="1" customWidth="1"/>
    <col min="5903" max="5910" width="4.28515625" style="3" customWidth="1"/>
    <col min="5911" max="5912" width="6.5703125" style="3" bestFit="1" customWidth="1"/>
    <col min="5913" max="5913" width="4.5703125" style="3" bestFit="1" customWidth="1"/>
    <col min="5914" max="5914" width="6.5703125" style="3" bestFit="1" customWidth="1"/>
    <col min="5915" max="5915" width="11.7109375" style="3" bestFit="1" customWidth="1"/>
    <col min="5916" max="5916" width="4.5703125" style="3" bestFit="1" customWidth="1"/>
    <col min="5917" max="6144" width="11" style="3"/>
    <col min="6145" max="6145" width="20.42578125" style="3" customWidth="1"/>
    <col min="6146" max="6146" width="9.28515625" style="3" customWidth="1"/>
    <col min="6147" max="6147" width="4.140625" style="3" customWidth="1"/>
    <col min="6148" max="6149" width="8.85546875" style="3" bestFit="1" customWidth="1"/>
    <col min="6150" max="6150" width="4.85546875" style="3" customWidth="1"/>
    <col min="6151" max="6151" width="5" style="3" customWidth="1"/>
    <col min="6152" max="6157" width="4.28515625" style="3" customWidth="1"/>
    <col min="6158" max="6158" width="8.85546875" style="3" bestFit="1" customWidth="1"/>
    <col min="6159" max="6166" width="4.28515625" style="3" customWidth="1"/>
    <col min="6167" max="6168" width="6.5703125" style="3" bestFit="1" customWidth="1"/>
    <col min="6169" max="6169" width="4.5703125" style="3" bestFit="1" customWidth="1"/>
    <col min="6170" max="6170" width="6.5703125" style="3" bestFit="1" customWidth="1"/>
    <col min="6171" max="6171" width="11.7109375" style="3" bestFit="1" customWidth="1"/>
    <col min="6172" max="6172" width="4.5703125" style="3" bestFit="1" customWidth="1"/>
    <col min="6173" max="6400" width="11" style="3"/>
    <col min="6401" max="6401" width="20.42578125" style="3" customWidth="1"/>
    <col min="6402" max="6402" width="9.28515625" style="3" customWidth="1"/>
    <col min="6403" max="6403" width="4.140625" style="3" customWidth="1"/>
    <col min="6404" max="6405" width="8.85546875" style="3" bestFit="1" customWidth="1"/>
    <col min="6406" max="6406" width="4.85546875" style="3" customWidth="1"/>
    <col min="6407" max="6407" width="5" style="3" customWidth="1"/>
    <col min="6408" max="6413" width="4.28515625" style="3" customWidth="1"/>
    <col min="6414" max="6414" width="8.85546875" style="3" bestFit="1" customWidth="1"/>
    <col min="6415" max="6422" width="4.28515625" style="3" customWidth="1"/>
    <col min="6423" max="6424" width="6.5703125" style="3" bestFit="1" customWidth="1"/>
    <col min="6425" max="6425" width="4.5703125" style="3" bestFit="1" customWidth="1"/>
    <col min="6426" max="6426" width="6.5703125" style="3" bestFit="1" customWidth="1"/>
    <col min="6427" max="6427" width="11.7109375" style="3" bestFit="1" customWidth="1"/>
    <col min="6428" max="6428" width="4.5703125" style="3" bestFit="1" customWidth="1"/>
    <col min="6429" max="6656" width="11" style="3"/>
    <col min="6657" max="6657" width="20.42578125" style="3" customWidth="1"/>
    <col min="6658" max="6658" width="9.28515625" style="3" customWidth="1"/>
    <col min="6659" max="6659" width="4.140625" style="3" customWidth="1"/>
    <col min="6660" max="6661" width="8.85546875" style="3" bestFit="1" customWidth="1"/>
    <col min="6662" max="6662" width="4.85546875" style="3" customWidth="1"/>
    <col min="6663" max="6663" width="5" style="3" customWidth="1"/>
    <col min="6664" max="6669" width="4.28515625" style="3" customWidth="1"/>
    <col min="6670" max="6670" width="8.85546875" style="3" bestFit="1" customWidth="1"/>
    <col min="6671" max="6678" width="4.28515625" style="3" customWidth="1"/>
    <col min="6679" max="6680" width="6.5703125" style="3" bestFit="1" customWidth="1"/>
    <col min="6681" max="6681" width="4.5703125" style="3" bestFit="1" customWidth="1"/>
    <col min="6682" max="6682" width="6.5703125" style="3" bestFit="1" customWidth="1"/>
    <col min="6683" max="6683" width="11.7109375" style="3" bestFit="1" customWidth="1"/>
    <col min="6684" max="6684" width="4.5703125" style="3" bestFit="1" customWidth="1"/>
    <col min="6685" max="6912" width="11" style="3"/>
    <col min="6913" max="6913" width="20.42578125" style="3" customWidth="1"/>
    <col min="6914" max="6914" width="9.28515625" style="3" customWidth="1"/>
    <col min="6915" max="6915" width="4.140625" style="3" customWidth="1"/>
    <col min="6916" max="6917" width="8.85546875" style="3" bestFit="1" customWidth="1"/>
    <col min="6918" max="6918" width="4.85546875" style="3" customWidth="1"/>
    <col min="6919" max="6919" width="5" style="3" customWidth="1"/>
    <col min="6920" max="6925" width="4.28515625" style="3" customWidth="1"/>
    <col min="6926" max="6926" width="8.85546875" style="3" bestFit="1" customWidth="1"/>
    <col min="6927" max="6934" width="4.28515625" style="3" customWidth="1"/>
    <col min="6935" max="6936" width="6.5703125" style="3" bestFit="1" customWidth="1"/>
    <col min="6937" max="6937" width="4.5703125" style="3" bestFit="1" customWidth="1"/>
    <col min="6938" max="6938" width="6.5703125" style="3" bestFit="1" customWidth="1"/>
    <col min="6939" max="6939" width="11.7109375" style="3" bestFit="1" customWidth="1"/>
    <col min="6940" max="6940" width="4.5703125" style="3" bestFit="1" customWidth="1"/>
    <col min="6941" max="7168" width="11" style="3"/>
    <col min="7169" max="7169" width="20.42578125" style="3" customWidth="1"/>
    <col min="7170" max="7170" width="9.28515625" style="3" customWidth="1"/>
    <col min="7171" max="7171" width="4.140625" style="3" customWidth="1"/>
    <col min="7172" max="7173" width="8.85546875" style="3" bestFit="1" customWidth="1"/>
    <col min="7174" max="7174" width="4.85546875" style="3" customWidth="1"/>
    <col min="7175" max="7175" width="5" style="3" customWidth="1"/>
    <col min="7176" max="7181" width="4.28515625" style="3" customWidth="1"/>
    <col min="7182" max="7182" width="8.85546875" style="3" bestFit="1" customWidth="1"/>
    <col min="7183" max="7190" width="4.28515625" style="3" customWidth="1"/>
    <col min="7191" max="7192" width="6.5703125" style="3" bestFit="1" customWidth="1"/>
    <col min="7193" max="7193" width="4.5703125" style="3" bestFit="1" customWidth="1"/>
    <col min="7194" max="7194" width="6.5703125" style="3" bestFit="1" customWidth="1"/>
    <col min="7195" max="7195" width="11.7109375" style="3" bestFit="1" customWidth="1"/>
    <col min="7196" max="7196" width="4.5703125" style="3" bestFit="1" customWidth="1"/>
    <col min="7197" max="7424" width="11" style="3"/>
    <col min="7425" max="7425" width="20.42578125" style="3" customWidth="1"/>
    <col min="7426" max="7426" width="9.28515625" style="3" customWidth="1"/>
    <col min="7427" max="7427" width="4.140625" style="3" customWidth="1"/>
    <col min="7428" max="7429" width="8.85546875" style="3" bestFit="1" customWidth="1"/>
    <col min="7430" max="7430" width="4.85546875" style="3" customWidth="1"/>
    <col min="7431" max="7431" width="5" style="3" customWidth="1"/>
    <col min="7432" max="7437" width="4.28515625" style="3" customWidth="1"/>
    <col min="7438" max="7438" width="8.85546875" style="3" bestFit="1" customWidth="1"/>
    <col min="7439" max="7446" width="4.28515625" style="3" customWidth="1"/>
    <col min="7447" max="7448" width="6.5703125" style="3" bestFit="1" customWidth="1"/>
    <col min="7449" max="7449" width="4.5703125" style="3" bestFit="1" customWidth="1"/>
    <col min="7450" max="7450" width="6.5703125" style="3" bestFit="1" customWidth="1"/>
    <col min="7451" max="7451" width="11.7109375" style="3" bestFit="1" customWidth="1"/>
    <col min="7452" max="7452" width="4.5703125" style="3" bestFit="1" customWidth="1"/>
    <col min="7453" max="7680" width="11" style="3"/>
    <col min="7681" max="7681" width="20.42578125" style="3" customWidth="1"/>
    <col min="7682" max="7682" width="9.28515625" style="3" customWidth="1"/>
    <col min="7683" max="7683" width="4.140625" style="3" customWidth="1"/>
    <col min="7684" max="7685" width="8.85546875" style="3" bestFit="1" customWidth="1"/>
    <col min="7686" max="7686" width="4.85546875" style="3" customWidth="1"/>
    <col min="7687" max="7687" width="5" style="3" customWidth="1"/>
    <col min="7688" max="7693" width="4.28515625" style="3" customWidth="1"/>
    <col min="7694" max="7694" width="8.85546875" style="3" bestFit="1" customWidth="1"/>
    <col min="7695" max="7702" width="4.28515625" style="3" customWidth="1"/>
    <col min="7703" max="7704" width="6.5703125" style="3" bestFit="1" customWidth="1"/>
    <col min="7705" max="7705" width="4.5703125" style="3" bestFit="1" customWidth="1"/>
    <col min="7706" max="7706" width="6.5703125" style="3" bestFit="1" customWidth="1"/>
    <col min="7707" max="7707" width="11.7109375" style="3" bestFit="1" customWidth="1"/>
    <col min="7708" max="7708" width="4.5703125" style="3" bestFit="1" customWidth="1"/>
    <col min="7709" max="7936" width="11" style="3"/>
    <col min="7937" max="7937" width="20.42578125" style="3" customWidth="1"/>
    <col min="7938" max="7938" width="9.28515625" style="3" customWidth="1"/>
    <col min="7939" max="7939" width="4.140625" style="3" customWidth="1"/>
    <col min="7940" max="7941" width="8.85546875" style="3" bestFit="1" customWidth="1"/>
    <col min="7942" max="7942" width="4.85546875" style="3" customWidth="1"/>
    <col min="7943" max="7943" width="5" style="3" customWidth="1"/>
    <col min="7944" max="7949" width="4.28515625" style="3" customWidth="1"/>
    <col min="7950" max="7950" width="8.85546875" style="3" bestFit="1" customWidth="1"/>
    <col min="7951" max="7958" width="4.28515625" style="3" customWidth="1"/>
    <col min="7959" max="7960" width="6.5703125" style="3" bestFit="1" customWidth="1"/>
    <col min="7961" max="7961" width="4.5703125" style="3" bestFit="1" customWidth="1"/>
    <col min="7962" max="7962" width="6.5703125" style="3" bestFit="1" customWidth="1"/>
    <col min="7963" max="7963" width="11.7109375" style="3" bestFit="1" customWidth="1"/>
    <col min="7964" max="7964" width="4.5703125" style="3" bestFit="1" customWidth="1"/>
    <col min="7965" max="8192" width="11" style="3"/>
    <col min="8193" max="8193" width="20.42578125" style="3" customWidth="1"/>
    <col min="8194" max="8194" width="9.28515625" style="3" customWidth="1"/>
    <col min="8195" max="8195" width="4.140625" style="3" customWidth="1"/>
    <col min="8196" max="8197" width="8.85546875" style="3" bestFit="1" customWidth="1"/>
    <col min="8198" max="8198" width="4.85546875" style="3" customWidth="1"/>
    <col min="8199" max="8199" width="5" style="3" customWidth="1"/>
    <col min="8200" max="8205" width="4.28515625" style="3" customWidth="1"/>
    <col min="8206" max="8206" width="8.85546875" style="3" bestFit="1" customWidth="1"/>
    <col min="8207" max="8214" width="4.28515625" style="3" customWidth="1"/>
    <col min="8215" max="8216" width="6.5703125" style="3" bestFit="1" customWidth="1"/>
    <col min="8217" max="8217" width="4.5703125" style="3" bestFit="1" customWidth="1"/>
    <col min="8218" max="8218" width="6.5703125" style="3" bestFit="1" customWidth="1"/>
    <col min="8219" max="8219" width="11.7109375" style="3" bestFit="1" customWidth="1"/>
    <col min="8220" max="8220" width="4.5703125" style="3" bestFit="1" customWidth="1"/>
    <col min="8221" max="8448" width="11" style="3"/>
    <col min="8449" max="8449" width="20.42578125" style="3" customWidth="1"/>
    <col min="8450" max="8450" width="9.28515625" style="3" customWidth="1"/>
    <col min="8451" max="8451" width="4.140625" style="3" customWidth="1"/>
    <col min="8452" max="8453" width="8.85546875" style="3" bestFit="1" customWidth="1"/>
    <col min="8454" max="8454" width="4.85546875" style="3" customWidth="1"/>
    <col min="8455" max="8455" width="5" style="3" customWidth="1"/>
    <col min="8456" max="8461" width="4.28515625" style="3" customWidth="1"/>
    <col min="8462" max="8462" width="8.85546875" style="3" bestFit="1" customWidth="1"/>
    <col min="8463" max="8470" width="4.28515625" style="3" customWidth="1"/>
    <col min="8471" max="8472" width="6.5703125" style="3" bestFit="1" customWidth="1"/>
    <col min="8473" max="8473" width="4.5703125" style="3" bestFit="1" customWidth="1"/>
    <col min="8474" max="8474" width="6.5703125" style="3" bestFit="1" customWidth="1"/>
    <col min="8475" max="8475" width="11.7109375" style="3" bestFit="1" customWidth="1"/>
    <col min="8476" max="8476" width="4.5703125" style="3" bestFit="1" customWidth="1"/>
    <col min="8477" max="8704" width="11" style="3"/>
    <col min="8705" max="8705" width="20.42578125" style="3" customWidth="1"/>
    <col min="8706" max="8706" width="9.28515625" style="3" customWidth="1"/>
    <col min="8707" max="8707" width="4.140625" style="3" customWidth="1"/>
    <col min="8708" max="8709" width="8.85546875" style="3" bestFit="1" customWidth="1"/>
    <col min="8710" max="8710" width="4.85546875" style="3" customWidth="1"/>
    <col min="8711" max="8711" width="5" style="3" customWidth="1"/>
    <col min="8712" max="8717" width="4.28515625" style="3" customWidth="1"/>
    <col min="8718" max="8718" width="8.85546875" style="3" bestFit="1" customWidth="1"/>
    <col min="8719" max="8726" width="4.28515625" style="3" customWidth="1"/>
    <col min="8727" max="8728" width="6.5703125" style="3" bestFit="1" customWidth="1"/>
    <col min="8729" max="8729" width="4.5703125" style="3" bestFit="1" customWidth="1"/>
    <col min="8730" max="8730" width="6.5703125" style="3" bestFit="1" customWidth="1"/>
    <col min="8731" max="8731" width="11.7109375" style="3" bestFit="1" customWidth="1"/>
    <col min="8732" max="8732" width="4.5703125" style="3" bestFit="1" customWidth="1"/>
    <col min="8733" max="8960" width="11" style="3"/>
    <col min="8961" max="8961" width="20.42578125" style="3" customWidth="1"/>
    <col min="8962" max="8962" width="9.28515625" style="3" customWidth="1"/>
    <col min="8963" max="8963" width="4.140625" style="3" customWidth="1"/>
    <col min="8964" max="8965" width="8.85546875" style="3" bestFit="1" customWidth="1"/>
    <col min="8966" max="8966" width="4.85546875" style="3" customWidth="1"/>
    <col min="8967" max="8967" width="5" style="3" customWidth="1"/>
    <col min="8968" max="8973" width="4.28515625" style="3" customWidth="1"/>
    <col min="8974" max="8974" width="8.85546875" style="3" bestFit="1" customWidth="1"/>
    <col min="8975" max="8982" width="4.28515625" style="3" customWidth="1"/>
    <col min="8983" max="8984" width="6.5703125" style="3" bestFit="1" customWidth="1"/>
    <col min="8985" max="8985" width="4.5703125" style="3" bestFit="1" customWidth="1"/>
    <col min="8986" max="8986" width="6.5703125" style="3" bestFit="1" customWidth="1"/>
    <col min="8987" max="8987" width="11.7109375" style="3" bestFit="1" customWidth="1"/>
    <col min="8988" max="8988" width="4.5703125" style="3" bestFit="1" customWidth="1"/>
    <col min="8989" max="9216" width="11" style="3"/>
    <col min="9217" max="9217" width="20.42578125" style="3" customWidth="1"/>
    <col min="9218" max="9218" width="9.28515625" style="3" customWidth="1"/>
    <col min="9219" max="9219" width="4.140625" style="3" customWidth="1"/>
    <col min="9220" max="9221" width="8.85546875" style="3" bestFit="1" customWidth="1"/>
    <col min="9222" max="9222" width="4.85546875" style="3" customWidth="1"/>
    <col min="9223" max="9223" width="5" style="3" customWidth="1"/>
    <col min="9224" max="9229" width="4.28515625" style="3" customWidth="1"/>
    <col min="9230" max="9230" width="8.85546875" style="3" bestFit="1" customWidth="1"/>
    <col min="9231" max="9238" width="4.28515625" style="3" customWidth="1"/>
    <col min="9239" max="9240" width="6.5703125" style="3" bestFit="1" customWidth="1"/>
    <col min="9241" max="9241" width="4.5703125" style="3" bestFit="1" customWidth="1"/>
    <col min="9242" max="9242" width="6.5703125" style="3" bestFit="1" customWidth="1"/>
    <col min="9243" max="9243" width="11.7109375" style="3" bestFit="1" customWidth="1"/>
    <col min="9244" max="9244" width="4.5703125" style="3" bestFit="1" customWidth="1"/>
    <col min="9245" max="9472" width="11" style="3"/>
    <col min="9473" max="9473" width="20.42578125" style="3" customWidth="1"/>
    <col min="9474" max="9474" width="9.28515625" style="3" customWidth="1"/>
    <col min="9475" max="9475" width="4.140625" style="3" customWidth="1"/>
    <col min="9476" max="9477" width="8.85546875" style="3" bestFit="1" customWidth="1"/>
    <col min="9478" max="9478" width="4.85546875" style="3" customWidth="1"/>
    <col min="9479" max="9479" width="5" style="3" customWidth="1"/>
    <col min="9480" max="9485" width="4.28515625" style="3" customWidth="1"/>
    <col min="9486" max="9486" width="8.85546875" style="3" bestFit="1" customWidth="1"/>
    <col min="9487" max="9494" width="4.28515625" style="3" customWidth="1"/>
    <col min="9495" max="9496" width="6.5703125" style="3" bestFit="1" customWidth="1"/>
    <col min="9497" max="9497" width="4.5703125" style="3" bestFit="1" customWidth="1"/>
    <col min="9498" max="9498" width="6.5703125" style="3" bestFit="1" customWidth="1"/>
    <col min="9499" max="9499" width="11.7109375" style="3" bestFit="1" customWidth="1"/>
    <col min="9500" max="9500" width="4.5703125" style="3" bestFit="1" customWidth="1"/>
    <col min="9501" max="9728" width="11" style="3"/>
    <col min="9729" max="9729" width="20.42578125" style="3" customWidth="1"/>
    <col min="9730" max="9730" width="9.28515625" style="3" customWidth="1"/>
    <col min="9731" max="9731" width="4.140625" style="3" customWidth="1"/>
    <col min="9732" max="9733" width="8.85546875" style="3" bestFit="1" customWidth="1"/>
    <col min="9734" max="9734" width="4.85546875" style="3" customWidth="1"/>
    <col min="9735" max="9735" width="5" style="3" customWidth="1"/>
    <col min="9736" max="9741" width="4.28515625" style="3" customWidth="1"/>
    <col min="9742" max="9742" width="8.85546875" style="3" bestFit="1" customWidth="1"/>
    <col min="9743" max="9750" width="4.28515625" style="3" customWidth="1"/>
    <col min="9751" max="9752" width="6.5703125" style="3" bestFit="1" customWidth="1"/>
    <col min="9753" max="9753" width="4.5703125" style="3" bestFit="1" customWidth="1"/>
    <col min="9754" max="9754" width="6.5703125" style="3" bestFit="1" customWidth="1"/>
    <col min="9755" max="9755" width="11.7109375" style="3" bestFit="1" customWidth="1"/>
    <col min="9756" max="9756" width="4.5703125" style="3" bestFit="1" customWidth="1"/>
    <col min="9757" max="9984" width="11" style="3"/>
    <col min="9985" max="9985" width="20.42578125" style="3" customWidth="1"/>
    <col min="9986" max="9986" width="9.28515625" style="3" customWidth="1"/>
    <col min="9987" max="9987" width="4.140625" style="3" customWidth="1"/>
    <col min="9988" max="9989" width="8.85546875" style="3" bestFit="1" customWidth="1"/>
    <col min="9990" max="9990" width="4.85546875" style="3" customWidth="1"/>
    <col min="9991" max="9991" width="5" style="3" customWidth="1"/>
    <col min="9992" max="9997" width="4.28515625" style="3" customWidth="1"/>
    <col min="9998" max="9998" width="8.85546875" style="3" bestFit="1" customWidth="1"/>
    <col min="9999" max="10006" width="4.28515625" style="3" customWidth="1"/>
    <col min="10007" max="10008" width="6.5703125" style="3" bestFit="1" customWidth="1"/>
    <col min="10009" max="10009" width="4.5703125" style="3" bestFit="1" customWidth="1"/>
    <col min="10010" max="10010" width="6.5703125" style="3" bestFit="1" customWidth="1"/>
    <col min="10011" max="10011" width="11.7109375" style="3" bestFit="1" customWidth="1"/>
    <col min="10012" max="10012" width="4.5703125" style="3" bestFit="1" customWidth="1"/>
    <col min="10013" max="10240" width="11" style="3"/>
    <col min="10241" max="10241" width="20.42578125" style="3" customWidth="1"/>
    <col min="10242" max="10242" width="9.28515625" style="3" customWidth="1"/>
    <col min="10243" max="10243" width="4.140625" style="3" customWidth="1"/>
    <col min="10244" max="10245" width="8.85546875" style="3" bestFit="1" customWidth="1"/>
    <col min="10246" max="10246" width="4.85546875" style="3" customWidth="1"/>
    <col min="10247" max="10247" width="5" style="3" customWidth="1"/>
    <col min="10248" max="10253" width="4.28515625" style="3" customWidth="1"/>
    <col min="10254" max="10254" width="8.85546875" style="3" bestFit="1" customWidth="1"/>
    <col min="10255" max="10262" width="4.28515625" style="3" customWidth="1"/>
    <col min="10263" max="10264" width="6.5703125" style="3" bestFit="1" customWidth="1"/>
    <col min="10265" max="10265" width="4.5703125" style="3" bestFit="1" customWidth="1"/>
    <col min="10266" max="10266" width="6.5703125" style="3" bestFit="1" customWidth="1"/>
    <col min="10267" max="10267" width="11.7109375" style="3" bestFit="1" customWidth="1"/>
    <col min="10268" max="10268" width="4.5703125" style="3" bestFit="1" customWidth="1"/>
    <col min="10269" max="10496" width="11" style="3"/>
    <col min="10497" max="10497" width="20.42578125" style="3" customWidth="1"/>
    <col min="10498" max="10498" width="9.28515625" style="3" customWidth="1"/>
    <col min="10499" max="10499" width="4.140625" style="3" customWidth="1"/>
    <col min="10500" max="10501" width="8.85546875" style="3" bestFit="1" customWidth="1"/>
    <col min="10502" max="10502" width="4.85546875" style="3" customWidth="1"/>
    <col min="10503" max="10503" width="5" style="3" customWidth="1"/>
    <col min="10504" max="10509" width="4.28515625" style="3" customWidth="1"/>
    <col min="10510" max="10510" width="8.85546875" style="3" bestFit="1" customWidth="1"/>
    <col min="10511" max="10518" width="4.28515625" style="3" customWidth="1"/>
    <col min="10519" max="10520" width="6.5703125" style="3" bestFit="1" customWidth="1"/>
    <col min="10521" max="10521" width="4.5703125" style="3" bestFit="1" customWidth="1"/>
    <col min="10522" max="10522" width="6.5703125" style="3" bestFit="1" customWidth="1"/>
    <col min="10523" max="10523" width="11.7109375" style="3" bestFit="1" customWidth="1"/>
    <col min="10524" max="10524" width="4.5703125" style="3" bestFit="1" customWidth="1"/>
    <col min="10525" max="10752" width="11" style="3"/>
    <col min="10753" max="10753" width="20.42578125" style="3" customWidth="1"/>
    <col min="10754" max="10754" width="9.28515625" style="3" customWidth="1"/>
    <col min="10755" max="10755" width="4.140625" style="3" customWidth="1"/>
    <col min="10756" max="10757" width="8.85546875" style="3" bestFit="1" customWidth="1"/>
    <col min="10758" max="10758" width="4.85546875" style="3" customWidth="1"/>
    <col min="10759" max="10759" width="5" style="3" customWidth="1"/>
    <col min="10760" max="10765" width="4.28515625" style="3" customWidth="1"/>
    <col min="10766" max="10766" width="8.85546875" style="3" bestFit="1" customWidth="1"/>
    <col min="10767" max="10774" width="4.28515625" style="3" customWidth="1"/>
    <col min="10775" max="10776" width="6.5703125" style="3" bestFit="1" customWidth="1"/>
    <col min="10777" max="10777" width="4.5703125" style="3" bestFit="1" customWidth="1"/>
    <col min="10778" max="10778" width="6.5703125" style="3" bestFit="1" customWidth="1"/>
    <col min="10779" max="10779" width="11.7109375" style="3" bestFit="1" customWidth="1"/>
    <col min="10780" max="10780" width="4.5703125" style="3" bestFit="1" customWidth="1"/>
    <col min="10781" max="11008" width="11" style="3"/>
    <col min="11009" max="11009" width="20.42578125" style="3" customWidth="1"/>
    <col min="11010" max="11010" width="9.28515625" style="3" customWidth="1"/>
    <col min="11011" max="11011" width="4.140625" style="3" customWidth="1"/>
    <col min="11012" max="11013" width="8.85546875" style="3" bestFit="1" customWidth="1"/>
    <col min="11014" max="11014" width="4.85546875" style="3" customWidth="1"/>
    <col min="11015" max="11015" width="5" style="3" customWidth="1"/>
    <col min="11016" max="11021" width="4.28515625" style="3" customWidth="1"/>
    <col min="11022" max="11022" width="8.85546875" style="3" bestFit="1" customWidth="1"/>
    <col min="11023" max="11030" width="4.28515625" style="3" customWidth="1"/>
    <col min="11031" max="11032" width="6.5703125" style="3" bestFit="1" customWidth="1"/>
    <col min="11033" max="11033" width="4.5703125" style="3" bestFit="1" customWidth="1"/>
    <col min="11034" max="11034" width="6.5703125" style="3" bestFit="1" customWidth="1"/>
    <col min="11035" max="11035" width="11.7109375" style="3" bestFit="1" customWidth="1"/>
    <col min="11036" max="11036" width="4.5703125" style="3" bestFit="1" customWidth="1"/>
    <col min="11037" max="11264" width="11" style="3"/>
    <col min="11265" max="11265" width="20.42578125" style="3" customWidth="1"/>
    <col min="11266" max="11266" width="9.28515625" style="3" customWidth="1"/>
    <col min="11267" max="11267" width="4.140625" style="3" customWidth="1"/>
    <col min="11268" max="11269" width="8.85546875" style="3" bestFit="1" customWidth="1"/>
    <col min="11270" max="11270" width="4.85546875" style="3" customWidth="1"/>
    <col min="11271" max="11271" width="5" style="3" customWidth="1"/>
    <col min="11272" max="11277" width="4.28515625" style="3" customWidth="1"/>
    <col min="11278" max="11278" width="8.85546875" style="3" bestFit="1" customWidth="1"/>
    <col min="11279" max="11286" width="4.28515625" style="3" customWidth="1"/>
    <col min="11287" max="11288" width="6.5703125" style="3" bestFit="1" customWidth="1"/>
    <col min="11289" max="11289" width="4.5703125" style="3" bestFit="1" customWidth="1"/>
    <col min="11290" max="11290" width="6.5703125" style="3" bestFit="1" customWidth="1"/>
    <col min="11291" max="11291" width="11.7109375" style="3" bestFit="1" customWidth="1"/>
    <col min="11292" max="11292" width="4.5703125" style="3" bestFit="1" customWidth="1"/>
    <col min="11293" max="11520" width="11" style="3"/>
    <col min="11521" max="11521" width="20.42578125" style="3" customWidth="1"/>
    <col min="11522" max="11522" width="9.28515625" style="3" customWidth="1"/>
    <col min="11523" max="11523" width="4.140625" style="3" customWidth="1"/>
    <col min="11524" max="11525" width="8.85546875" style="3" bestFit="1" customWidth="1"/>
    <col min="11526" max="11526" width="4.85546875" style="3" customWidth="1"/>
    <col min="11527" max="11527" width="5" style="3" customWidth="1"/>
    <col min="11528" max="11533" width="4.28515625" style="3" customWidth="1"/>
    <col min="11534" max="11534" width="8.85546875" style="3" bestFit="1" customWidth="1"/>
    <col min="11535" max="11542" width="4.28515625" style="3" customWidth="1"/>
    <col min="11543" max="11544" width="6.5703125" style="3" bestFit="1" customWidth="1"/>
    <col min="11545" max="11545" width="4.5703125" style="3" bestFit="1" customWidth="1"/>
    <col min="11546" max="11546" width="6.5703125" style="3" bestFit="1" customWidth="1"/>
    <col min="11547" max="11547" width="11.7109375" style="3" bestFit="1" customWidth="1"/>
    <col min="11548" max="11548" width="4.5703125" style="3" bestFit="1" customWidth="1"/>
    <col min="11549" max="11776" width="11" style="3"/>
    <col min="11777" max="11777" width="20.42578125" style="3" customWidth="1"/>
    <col min="11778" max="11778" width="9.28515625" style="3" customWidth="1"/>
    <col min="11779" max="11779" width="4.140625" style="3" customWidth="1"/>
    <col min="11780" max="11781" width="8.85546875" style="3" bestFit="1" customWidth="1"/>
    <col min="11782" max="11782" width="4.85546875" style="3" customWidth="1"/>
    <col min="11783" max="11783" width="5" style="3" customWidth="1"/>
    <col min="11784" max="11789" width="4.28515625" style="3" customWidth="1"/>
    <col min="11790" max="11790" width="8.85546875" style="3" bestFit="1" customWidth="1"/>
    <col min="11791" max="11798" width="4.28515625" style="3" customWidth="1"/>
    <col min="11799" max="11800" width="6.5703125" style="3" bestFit="1" customWidth="1"/>
    <col min="11801" max="11801" width="4.5703125" style="3" bestFit="1" customWidth="1"/>
    <col min="11802" max="11802" width="6.5703125" style="3" bestFit="1" customWidth="1"/>
    <col min="11803" max="11803" width="11.7109375" style="3" bestFit="1" customWidth="1"/>
    <col min="11804" max="11804" width="4.5703125" style="3" bestFit="1" customWidth="1"/>
    <col min="11805" max="12032" width="11" style="3"/>
    <col min="12033" max="12033" width="20.42578125" style="3" customWidth="1"/>
    <col min="12034" max="12034" width="9.28515625" style="3" customWidth="1"/>
    <col min="12035" max="12035" width="4.140625" style="3" customWidth="1"/>
    <col min="12036" max="12037" width="8.85546875" style="3" bestFit="1" customWidth="1"/>
    <col min="12038" max="12038" width="4.85546875" style="3" customWidth="1"/>
    <col min="12039" max="12039" width="5" style="3" customWidth="1"/>
    <col min="12040" max="12045" width="4.28515625" style="3" customWidth="1"/>
    <col min="12046" max="12046" width="8.85546875" style="3" bestFit="1" customWidth="1"/>
    <col min="12047" max="12054" width="4.28515625" style="3" customWidth="1"/>
    <col min="12055" max="12056" width="6.5703125" style="3" bestFit="1" customWidth="1"/>
    <col min="12057" max="12057" width="4.5703125" style="3" bestFit="1" customWidth="1"/>
    <col min="12058" max="12058" width="6.5703125" style="3" bestFit="1" customWidth="1"/>
    <col min="12059" max="12059" width="11.7109375" style="3" bestFit="1" customWidth="1"/>
    <col min="12060" max="12060" width="4.5703125" style="3" bestFit="1" customWidth="1"/>
    <col min="12061" max="12288" width="11" style="3"/>
    <col min="12289" max="12289" width="20.42578125" style="3" customWidth="1"/>
    <col min="12290" max="12290" width="9.28515625" style="3" customWidth="1"/>
    <col min="12291" max="12291" width="4.140625" style="3" customWidth="1"/>
    <col min="12292" max="12293" width="8.85546875" style="3" bestFit="1" customWidth="1"/>
    <col min="12294" max="12294" width="4.85546875" style="3" customWidth="1"/>
    <col min="12295" max="12295" width="5" style="3" customWidth="1"/>
    <col min="12296" max="12301" width="4.28515625" style="3" customWidth="1"/>
    <col min="12302" max="12302" width="8.85546875" style="3" bestFit="1" customWidth="1"/>
    <col min="12303" max="12310" width="4.28515625" style="3" customWidth="1"/>
    <col min="12311" max="12312" width="6.5703125" style="3" bestFit="1" customWidth="1"/>
    <col min="12313" max="12313" width="4.5703125" style="3" bestFit="1" customWidth="1"/>
    <col min="12314" max="12314" width="6.5703125" style="3" bestFit="1" customWidth="1"/>
    <col min="12315" max="12315" width="11.7109375" style="3" bestFit="1" customWidth="1"/>
    <col min="12316" max="12316" width="4.5703125" style="3" bestFit="1" customWidth="1"/>
    <col min="12317" max="12544" width="11" style="3"/>
    <col min="12545" max="12545" width="20.42578125" style="3" customWidth="1"/>
    <col min="12546" max="12546" width="9.28515625" style="3" customWidth="1"/>
    <col min="12547" max="12547" width="4.140625" style="3" customWidth="1"/>
    <col min="12548" max="12549" width="8.85546875" style="3" bestFit="1" customWidth="1"/>
    <col min="12550" max="12550" width="4.85546875" style="3" customWidth="1"/>
    <col min="12551" max="12551" width="5" style="3" customWidth="1"/>
    <col min="12552" max="12557" width="4.28515625" style="3" customWidth="1"/>
    <col min="12558" max="12558" width="8.85546875" style="3" bestFit="1" customWidth="1"/>
    <col min="12559" max="12566" width="4.28515625" style="3" customWidth="1"/>
    <col min="12567" max="12568" width="6.5703125" style="3" bestFit="1" customWidth="1"/>
    <col min="12569" max="12569" width="4.5703125" style="3" bestFit="1" customWidth="1"/>
    <col min="12570" max="12570" width="6.5703125" style="3" bestFit="1" customWidth="1"/>
    <col min="12571" max="12571" width="11.7109375" style="3" bestFit="1" customWidth="1"/>
    <col min="12572" max="12572" width="4.5703125" style="3" bestFit="1" customWidth="1"/>
    <col min="12573" max="12800" width="11" style="3"/>
    <col min="12801" max="12801" width="20.42578125" style="3" customWidth="1"/>
    <col min="12802" max="12802" width="9.28515625" style="3" customWidth="1"/>
    <col min="12803" max="12803" width="4.140625" style="3" customWidth="1"/>
    <col min="12804" max="12805" width="8.85546875" style="3" bestFit="1" customWidth="1"/>
    <col min="12806" max="12806" width="4.85546875" style="3" customWidth="1"/>
    <col min="12807" max="12807" width="5" style="3" customWidth="1"/>
    <col min="12808" max="12813" width="4.28515625" style="3" customWidth="1"/>
    <col min="12814" max="12814" width="8.85546875" style="3" bestFit="1" customWidth="1"/>
    <col min="12815" max="12822" width="4.28515625" style="3" customWidth="1"/>
    <col min="12823" max="12824" width="6.5703125" style="3" bestFit="1" customWidth="1"/>
    <col min="12825" max="12825" width="4.5703125" style="3" bestFit="1" customWidth="1"/>
    <col min="12826" max="12826" width="6.5703125" style="3" bestFit="1" customWidth="1"/>
    <col min="12827" max="12827" width="11.7109375" style="3" bestFit="1" customWidth="1"/>
    <col min="12828" max="12828" width="4.5703125" style="3" bestFit="1" customWidth="1"/>
    <col min="12829" max="13056" width="11" style="3"/>
    <col min="13057" max="13057" width="20.42578125" style="3" customWidth="1"/>
    <col min="13058" max="13058" width="9.28515625" style="3" customWidth="1"/>
    <col min="13059" max="13059" width="4.140625" style="3" customWidth="1"/>
    <col min="13060" max="13061" width="8.85546875" style="3" bestFit="1" customWidth="1"/>
    <col min="13062" max="13062" width="4.85546875" style="3" customWidth="1"/>
    <col min="13063" max="13063" width="5" style="3" customWidth="1"/>
    <col min="13064" max="13069" width="4.28515625" style="3" customWidth="1"/>
    <col min="13070" max="13070" width="8.85546875" style="3" bestFit="1" customWidth="1"/>
    <col min="13071" max="13078" width="4.28515625" style="3" customWidth="1"/>
    <col min="13079" max="13080" width="6.5703125" style="3" bestFit="1" customWidth="1"/>
    <col min="13081" max="13081" width="4.5703125" style="3" bestFit="1" customWidth="1"/>
    <col min="13082" max="13082" width="6.5703125" style="3" bestFit="1" customWidth="1"/>
    <col min="13083" max="13083" width="11.7109375" style="3" bestFit="1" customWidth="1"/>
    <col min="13084" max="13084" width="4.5703125" style="3" bestFit="1" customWidth="1"/>
    <col min="13085" max="13312" width="11" style="3"/>
    <col min="13313" max="13313" width="20.42578125" style="3" customWidth="1"/>
    <col min="13314" max="13314" width="9.28515625" style="3" customWidth="1"/>
    <col min="13315" max="13315" width="4.140625" style="3" customWidth="1"/>
    <col min="13316" max="13317" width="8.85546875" style="3" bestFit="1" customWidth="1"/>
    <col min="13318" max="13318" width="4.85546875" style="3" customWidth="1"/>
    <col min="13319" max="13319" width="5" style="3" customWidth="1"/>
    <col min="13320" max="13325" width="4.28515625" style="3" customWidth="1"/>
    <col min="13326" max="13326" width="8.85546875" style="3" bestFit="1" customWidth="1"/>
    <col min="13327" max="13334" width="4.28515625" style="3" customWidth="1"/>
    <col min="13335" max="13336" width="6.5703125" style="3" bestFit="1" customWidth="1"/>
    <col min="13337" max="13337" width="4.5703125" style="3" bestFit="1" customWidth="1"/>
    <col min="13338" max="13338" width="6.5703125" style="3" bestFit="1" customWidth="1"/>
    <col min="13339" max="13339" width="11.7109375" style="3" bestFit="1" customWidth="1"/>
    <col min="13340" max="13340" width="4.5703125" style="3" bestFit="1" customWidth="1"/>
    <col min="13341" max="13568" width="11" style="3"/>
    <col min="13569" max="13569" width="20.42578125" style="3" customWidth="1"/>
    <col min="13570" max="13570" width="9.28515625" style="3" customWidth="1"/>
    <col min="13571" max="13571" width="4.140625" style="3" customWidth="1"/>
    <col min="13572" max="13573" width="8.85546875" style="3" bestFit="1" customWidth="1"/>
    <col min="13574" max="13574" width="4.85546875" style="3" customWidth="1"/>
    <col min="13575" max="13575" width="5" style="3" customWidth="1"/>
    <col min="13576" max="13581" width="4.28515625" style="3" customWidth="1"/>
    <col min="13582" max="13582" width="8.85546875" style="3" bestFit="1" customWidth="1"/>
    <col min="13583" max="13590" width="4.28515625" style="3" customWidth="1"/>
    <col min="13591" max="13592" width="6.5703125" style="3" bestFit="1" customWidth="1"/>
    <col min="13593" max="13593" width="4.5703125" style="3" bestFit="1" customWidth="1"/>
    <col min="13594" max="13594" width="6.5703125" style="3" bestFit="1" customWidth="1"/>
    <col min="13595" max="13595" width="11.7109375" style="3" bestFit="1" customWidth="1"/>
    <col min="13596" max="13596" width="4.5703125" style="3" bestFit="1" customWidth="1"/>
    <col min="13597" max="13824" width="11" style="3"/>
    <col min="13825" max="13825" width="20.42578125" style="3" customWidth="1"/>
    <col min="13826" max="13826" width="9.28515625" style="3" customWidth="1"/>
    <col min="13827" max="13827" width="4.140625" style="3" customWidth="1"/>
    <col min="13828" max="13829" width="8.85546875" style="3" bestFit="1" customWidth="1"/>
    <col min="13830" max="13830" width="4.85546875" style="3" customWidth="1"/>
    <col min="13831" max="13831" width="5" style="3" customWidth="1"/>
    <col min="13832" max="13837" width="4.28515625" style="3" customWidth="1"/>
    <col min="13838" max="13838" width="8.85546875" style="3" bestFit="1" customWidth="1"/>
    <col min="13839" max="13846" width="4.28515625" style="3" customWidth="1"/>
    <col min="13847" max="13848" width="6.5703125" style="3" bestFit="1" customWidth="1"/>
    <col min="13849" max="13849" width="4.5703125" style="3" bestFit="1" customWidth="1"/>
    <col min="13850" max="13850" width="6.5703125" style="3" bestFit="1" customWidth="1"/>
    <col min="13851" max="13851" width="11.7109375" style="3" bestFit="1" customWidth="1"/>
    <col min="13852" max="13852" width="4.5703125" style="3" bestFit="1" customWidth="1"/>
    <col min="13853" max="14080" width="11" style="3"/>
    <col min="14081" max="14081" width="20.42578125" style="3" customWidth="1"/>
    <col min="14082" max="14082" width="9.28515625" style="3" customWidth="1"/>
    <col min="14083" max="14083" width="4.140625" style="3" customWidth="1"/>
    <col min="14084" max="14085" width="8.85546875" style="3" bestFit="1" customWidth="1"/>
    <col min="14086" max="14086" width="4.85546875" style="3" customWidth="1"/>
    <col min="14087" max="14087" width="5" style="3" customWidth="1"/>
    <col min="14088" max="14093" width="4.28515625" style="3" customWidth="1"/>
    <col min="14094" max="14094" width="8.85546875" style="3" bestFit="1" customWidth="1"/>
    <col min="14095" max="14102" width="4.28515625" style="3" customWidth="1"/>
    <col min="14103" max="14104" width="6.5703125" style="3" bestFit="1" customWidth="1"/>
    <col min="14105" max="14105" width="4.5703125" style="3" bestFit="1" customWidth="1"/>
    <col min="14106" max="14106" width="6.5703125" style="3" bestFit="1" customWidth="1"/>
    <col min="14107" max="14107" width="11.7109375" style="3" bestFit="1" customWidth="1"/>
    <col min="14108" max="14108" width="4.5703125" style="3" bestFit="1" customWidth="1"/>
    <col min="14109" max="14336" width="11" style="3"/>
    <col min="14337" max="14337" width="20.42578125" style="3" customWidth="1"/>
    <col min="14338" max="14338" width="9.28515625" style="3" customWidth="1"/>
    <col min="14339" max="14339" width="4.140625" style="3" customWidth="1"/>
    <col min="14340" max="14341" width="8.85546875" style="3" bestFit="1" customWidth="1"/>
    <col min="14342" max="14342" width="4.85546875" style="3" customWidth="1"/>
    <col min="14343" max="14343" width="5" style="3" customWidth="1"/>
    <col min="14344" max="14349" width="4.28515625" style="3" customWidth="1"/>
    <col min="14350" max="14350" width="8.85546875" style="3" bestFit="1" customWidth="1"/>
    <col min="14351" max="14358" width="4.28515625" style="3" customWidth="1"/>
    <col min="14359" max="14360" width="6.5703125" style="3" bestFit="1" customWidth="1"/>
    <col min="14361" max="14361" width="4.5703125" style="3" bestFit="1" customWidth="1"/>
    <col min="14362" max="14362" width="6.5703125" style="3" bestFit="1" customWidth="1"/>
    <col min="14363" max="14363" width="11.7109375" style="3" bestFit="1" customWidth="1"/>
    <col min="14364" max="14364" width="4.5703125" style="3" bestFit="1" customWidth="1"/>
    <col min="14365" max="14592" width="11" style="3"/>
    <col min="14593" max="14593" width="20.42578125" style="3" customWidth="1"/>
    <col min="14594" max="14594" width="9.28515625" style="3" customWidth="1"/>
    <col min="14595" max="14595" width="4.140625" style="3" customWidth="1"/>
    <col min="14596" max="14597" width="8.85546875" style="3" bestFit="1" customWidth="1"/>
    <col min="14598" max="14598" width="4.85546875" style="3" customWidth="1"/>
    <col min="14599" max="14599" width="5" style="3" customWidth="1"/>
    <col min="14600" max="14605" width="4.28515625" style="3" customWidth="1"/>
    <col min="14606" max="14606" width="8.85546875" style="3" bestFit="1" customWidth="1"/>
    <col min="14607" max="14614" width="4.28515625" style="3" customWidth="1"/>
    <col min="14615" max="14616" width="6.5703125" style="3" bestFit="1" customWidth="1"/>
    <col min="14617" max="14617" width="4.5703125" style="3" bestFit="1" customWidth="1"/>
    <col min="14618" max="14618" width="6.5703125" style="3" bestFit="1" customWidth="1"/>
    <col min="14619" max="14619" width="11.7109375" style="3" bestFit="1" customWidth="1"/>
    <col min="14620" max="14620" width="4.5703125" style="3" bestFit="1" customWidth="1"/>
    <col min="14621" max="14848" width="11" style="3"/>
    <col min="14849" max="14849" width="20.42578125" style="3" customWidth="1"/>
    <col min="14850" max="14850" width="9.28515625" style="3" customWidth="1"/>
    <col min="14851" max="14851" width="4.140625" style="3" customWidth="1"/>
    <col min="14852" max="14853" width="8.85546875" style="3" bestFit="1" customWidth="1"/>
    <col min="14854" max="14854" width="4.85546875" style="3" customWidth="1"/>
    <col min="14855" max="14855" width="5" style="3" customWidth="1"/>
    <col min="14856" max="14861" width="4.28515625" style="3" customWidth="1"/>
    <col min="14862" max="14862" width="8.85546875" style="3" bestFit="1" customWidth="1"/>
    <col min="14863" max="14870" width="4.28515625" style="3" customWidth="1"/>
    <col min="14871" max="14872" width="6.5703125" style="3" bestFit="1" customWidth="1"/>
    <col min="14873" max="14873" width="4.5703125" style="3" bestFit="1" customWidth="1"/>
    <col min="14874" max="14874" width="6.5703125" style="3" bestFit="1" customWidth="1"/>
    <col min="14875" max="14875" width="11.7109375" style="3" bestFit="1" customWidth="1"/>
    <col min="14876" max="14876" width="4.5703125" style="3" bestFit="1" customWidth="1"/>
    <col min="14877" max="15104" width="11" style="3"/>
    <col min="15105" max="15105" width="20.42578125" style="3" customWidth="1"/>
    <col min="15106" max="15106" width="9.28515625" style="3" customWidth="1"/>
    <col min="15107" max="15107" width="4.140625" style="3" customWidth="1"/>
    <col min="15108" max="15109" width="8.85546875" style="3" bestFit="1" customWidth="1"/>
    <col min="15110" max="15110" width="4.85546875" style="3" customWidth="1"/>
    <col min="15111" max="15111" width="5" style="3" customWidth="1"/>
    <col min="15112" max="15117" width="4.28515625" style="3" customWidth="1"/>
    <col min="15118" max="15118" width="8.85546875" style="3" bestFit="1" customWidth="1"/>
    <col min="15119" max="15126" width="4.28515625" style="3" customWidth="1"/>
    <col min="15127" max="15128" width="6.5703125" style="3" bestFit="1" customWidth="1"/>
    <col min="15129" max="15129" width="4.5703125" style="3" bestFit="1" customWidth="1"/>
    <col min="15130" max="15130" width="6.5703125" style="3" bestFit="1" customWidth="1"/>
    <col min="15131" max="15131" width="11.7109375" style="3" bestFit="1" customWidth="1"/>
    <col min="15132" max="15132" width="4.5703125" style="3" bestFit="1" customWidth="1"/>
    <col min="15133" max="15360" width="11" style="3"/>
    <col min="15361" max="15361" width="20.42578125" style="3" customWidth="1"/>
    <col min="15362" max="15362" width="9.28515625" style="3" customWidth="1"/>
    <col min="15363" max="15363" width="4.140625" style="3" customWidth="1"/>
    <col min="15364" max="15365" width="8.85546875" style="3" bestFit="1" customWidth="1"/>
    <col min="15366" max="15366" width="4.85546875" style="3" customWidth="1"/>
    <col min="15367" max="15367" width="5" style="3" customWidth="1"/>
    <col min="15368" max="15373" width="4.28515625" style="3" customWidth="1"/>
    <col min="15374" max="15374" width="8.85546875" style="3" bestFit="1" customWidth="1"/>
    <col min="15375" max="15382" width="4.28515625" style="3" customWidth="1"/>
    <col min="15383" max="15384" width="6.5703125" style="3" bestFit="1" customWidth="1"/>
    <col min="15385" max="15385" width="4.5703125" style="3" bestFit="1" customWidth="1"/>
    <col min="15386" max="15386" width="6.5703125" style="3" bestFit="1" customWidth="1"/>
    <col min="15387" max="15387" width="11.7109375" style="3" bestFit="1" customWidth="1"/>
    <col min="15388" max="15388" width="4.5703125" style="3" bestFit="1" customWidth="1"/>
    <col min="15389" max="15616" width="11" style="3"/>
    <col min="15617" max="15617" width="20.42578125" style="3" customWidth="1"/>
    <col min="15618" max="15618" width="9.28515625" style="3" customWidth="1"/>
    <col min="15619" max="15619" width="4.140625" style="3" customWidth="1"/>
    <col min="15620" max="15621" width="8.85546875" style="3" bestFit="1" customWidth="1"/>
    <col min="15622" max="15622" width="4.85546875" style="3" customWidth="1"/>
    <col min="15623" max="15623" width="5" style="3" customWidth="1"/>
    <col min="15624" max="15629" width="4.28515625" style="3" customWidth="1"/>
    <col min="15630" max="15630" width="8.85546875" style="3" bestFit="1" customWidth="1"/>
    <col min="15631" max="15638" width="4.28515625" style="3" customWidth="1"/>
    <col min="15639" max="15640" width="6.5703125" style="3" bestFit="1" customWidth="1"/>
    <col min="15641" max="15641" width="4.5703125" style="3" bestFit="1" customWidth="1"/>
    <col min="15642" max="15642" width="6.5703125" style="3" bestFit="1" customWidth="1"/>
    <col min="15643" max="15643" width="11.7109375" style="3" bestFit="1" customWidth="1"/>
    <col min="15644" max="15644" width="4.5703125" style="3" bestFit="1" customWidth="1"/>
    <col min="15645" max="15872" width="11" style="3"/>
    <col min="15873" max="15873" width="20.42578125" style="3" customWidth="1"/>
    <col min="15874" max="15874" width="9.28515625" style="3" customWidth="1"/>
    <col min="15875" max="15875" width="4.140625" style="3" customWidth="1"/>
    <col min="15876" max="15877" width="8.85546875" style="3" bestFit="1" customWidth="1"/>
    <col min="15878" max="15878" width="4.85546875" style="3" customWidth="1"/>
    <col min="15879" max="15879" width="5" style="3" customWidth="1"/>
    <col min="15880" max="15885" width="4.28515625" style="3" customWidth="1"/>
    <col min="15886" max="15886" width="8.85546875" style="3" bestFit="1" customWidth="1"/>
    <col min="15887" max="15894" width="4.28515625" style="3" customWidth="1"/>
    <col min="15895" max="15896" width="6.5703125" style="3" bestFit="1" customWidth="1"/>
    <col min="15897" max="15897" width="4.5703125" style="3" bestFit="1" customWidth="1"/>
    <col min="15898" max="15898" width="6.5703125" style="3" bestFit="1" customWidth="1"/>
    <col min="15899" max="15899" width="11.7109375" style="3" bestFit="1" customWidth="1"/>
    <col min="15900" max="15900" width="4.5703125" style="3" bestFit="1" customWidth="1"/>
    <col min="15901" max="16128" width="11" style="3"/>
    <col min="16129" max="16129" width="20.42578125" style="3" customWidth="1"/>
    <col min="16130" max="16130" width="9.28515625" style="3" customWidth="1"/>
    <col min="16131" max="16131" width="4.140625" style="3" customWidth="1"/>
    <col min="16132" max="16133" width="8.85546875" style="3" bestFit="1" customWidth="1"/>
    <col min="16134" max="16134" width="4.85546875" style="3" customWidth="1"/>
    <col min="16135" max="16135" width="5" style="3" customWidth="1"/>
    <col min="16136" max="16141" width="4.28515625" style="3" customWidth="1"/>
    <col min="16142" max="16142" width="8.85546875" style="3" bestFit="1" customWidth="1"/>
    <col min="16143" max="16150" width="4.28515625" style="3" customWidth="1"/>
    <col min="16151" max="16152" width="6.5703125" style="3" bestFit="1" customWidth="1"/>
    <col min="16153" max="16153" width="4.5703125" style="3" bestFit="1" customWidth="1"/>
    <col min="16154" max="16154" width="6.5703125" style="3" bestFit="1" customWidth="1"/>
    <col min="16155" max="16155" width="11.7109375" style="3" bestFit="1" customWidth="1"/>
    <col min="16156" max="16156" width="4.5703125" style="3" bestFit="1" customWidth="1"/>
    <col min="16157" max="16384" width="11" style="3"/>
  </cols>
  <sheetData>
    <row r="2" spans="1:31" ht="15.75" x14ac:dyDescent="0.25">
      <c r="A2" s="1" t="s">
        <v>181</v>
      </c>
    </row>
    <row r="3" spans="1:31" ht="15.75" x14ac:dyDescent="0.25">
      <c r="A3" s="1"/>
      <c r="W3" s="4"/>
      <c r="X3" s="4"/>
      <c r="Y3" s="4"/>
      <c r="Z3" s="4"/>
      <c r="AA3" s="4"/>
      <c r="AB3" s="4"/>
      <c r="AC3" s="5"/>
      <c r="AD3" s="5"/>
      <c r="AE3" s="5"/>
    </row>
    <row r="4" spans="1:31" x14ac:dyDescent="0.2">
      <c r="A4" s="6" t="s">
        <v>0</v>
      </c>
      <c r="B4" s="7">
        <v>0.15</v>
      </c>
      <c r="C4" s="6" t="s">
        <v>1</v>
      </c>
      <c r="D4" s="8"/>
      <c r="E4" s="8"/>
      <c r="F4" s="9"/>
      <c r="W4" s="4"/>
      <c r="X4" s="4"/>
      <c r="Y4" s="4"/>
      <c r="Z4" s="4"/>
      <c r="AA4" s="4"/>
      <c r="AB4" s="4"/>
      <c r="AC4" s="5"/>
      <c r="AD4" s="5"/>
      <c r="AE4" s="5"/>
    </row>
    <row r="5" spans="1:31" x14ac:dyDescent="0.2">
      <c r="A5" s="6" t="s">
        <v>2</v>
      </c>
      <c r="B5" s="10">
        <v>65</v>
      </c>
      <c r="C5" s="6" t="s">
        <v>3</v>
      </c>
      <c r="D5" s="11">
        <f>1/(TAN((B5)*PI()/180))</f>
        <v>0.46630765815499858</v>
      </c>
      <c r="E5" s="8"/>
      <c r="F5" s="9"/>
      <c r="W5" s="4"/>
      <c r="X5" s="4"/>
      <c r="Y5" s="4"/>
      <c r="Z5" s="4"/>
      <c r="AA5" s="4"/>
      <c r="AB5" s="4"/>
      <c r="AC5" s="5"/>
      <c r="AD5" s="5"/>
      <c r="AE5" s="5"/>
    </row>
    <row r="6" spans="1:31" x14ac:dyDescent="0.2">
      <c r="A6" s="6" t="s">
        <v>4</v>
      </c>
      <c r="B6" s="10">
        <v>0.2</v>
      </c>
      <c r="C6" s="6" t="s">
        <v>1</v>
      </c>
      <c r="D6" s="8"/>
      <c r="E6" s="8"/>
      <c r="F6" s="9"/>
      <c r="W6" s="4"/>
      <c r="X6" s="4"/>
      <c r="Y6" s="4"/>
      <c r="Z6" s="4"/>
      <c r="AA6" s="4"/>
      <c r="AB6" s="4"/>
      <c r="AC6" s="5"/>
      <c r="AD6" s="5"/>
      <c r="AE6" s="5"/>
    </row>
    <row r="7" spans="1:31" x14ac:dyDescent="0.2">
      <c r="A7" s="6" t="s">
        <v>5</v>
      </c>
      <c r="B7" s="10">
        <v>0.1</v>
      </c>
      <c r="C7" s="6" t="s">
        <v>1</v>
      </c>
      <c r="D7" s="8"/>
      <c r="E7" s="8"/>
      <c r="F7" s="9"/>
      <c r="W7" s="4"/>
      <c r="X7" s="4"/>
      <c r="Y7" s="4"/>
      <c r="Z7" s="4"/>
      <c r="AA7" s="4"/>
      <c r="AB7" s="4"/>
      <c r="AC7" s="5"/>
      <c r="AD7" s="5"/>
      <c r="AE7" s="5"/>
    </row>
    <row r="8" spans="1:31" x14ac:dyDescent="0.2">
      <c r="A8" s="6" t="s">
        <v>6</v>
      </c>
      <c r="B8" s="10">
        <v>0.4</v>
      </c>
      <c r="C8" s="6" t="s">
        <v>1</v>
      </c>
      <c r="D8" s="8"/>
      <c r="E8" s="8"/>
      <c r="F8" s="9"/>
      <c r="W8" s="4"/>
      <c r="X8" s="4"/>
      <c r="Y8" s="4"/>
      <c r="Z8" s="4"/>
      <c r="AA8" s="4"/>
      <c r="AB8" s="4"/>
      <c r="AC8" s="5"/>
      <c r="AD8" s="5"/>
      <c r="AE8" s="5"/>
    </row>
    <row r="9" spans="1:31" x14ac:dyDescent="0.2">
      <c r="A9" s="6" t="s">
        <v>7</v>
      </c>
      <c r="B9" s="10">
        <v>0.6</v>
      </c>
      <c r="C9" s="6" t="s">
        <v>1</v>
      </c>
      <c r="D9" s="8"/>
      <c r="E9" s="8"/>
      <c r="F9" s="9"/>
      <c r="H9" s="2"/>
      <c r="I9" s="2"/>
      <c r="J9" s="2"/>
      <c r="K9" s="2"/>
      <c r="L9" s="2"/>
      <c r="M9" s="2"/>
      <c r="N9" s="2"/>
      <c r="O9" s="12"/>
      <c r="P9" s="2"/>
      <c r="Q9" s="2"/>
      <c r="R9" s="2"/>
      <c r="S9" s="2"/>
      <c r="T9" s="2"/>
      <c r="U9" s="2"/>
      <c r="V9" s="2"/>
      <c r="W9" s="4"/>
      <c r="X9" s="4"/>
      <c r="Y9" s="4"/>
      <c r="Z9" s="4"/>
      <c r="AA9" s="4"/>
      <c r="AB9" s="4"/>
      <c r="AC9" s="5"/>
      <c r="AD9" s="5"/>
      <c r="AE9" s="5"/>
    </row>
    <row r="10" spans="1:31" x14ac:dyDescent="0.2">
      <c r="A10" s="6" t="s">
        <v>8</v>
      </c>
      <c r="B10" s="7">
        <v>1.35</v>
      </c>
      <c r="C10" s="6" t="s">
        <v>1</v>
      </c>
      <c r="D10" s="8"/>
      <c r="E10" s="8"/>
      <c r="F10" s="9"/>
      <c r="H10" s="2"/>
      <c r="I10" s="2"/>
      <c r="J10" s="2"/>
      <c r="K10" s="2"/>
      <c r="L10" s="2"/>
      <c r="M10" s="2"/>
      <c r="N10" s="12">
        <f>(D5*U17*2)+N25</f>
        <v>1.8590306770184961</v>
      </c>
      <c r="O10" s="2"/>
      <c r="P10" s="2"/>
      <c r="Q10" s="2"/>
      <c r="R10" s="2"/>
      <c r="S10" s="2"/>
      <c r="T10" s="2"/>
      <c r="U10" s="2"/>
      <c r="V10" s="2"/>
      <c r="W10" s="4"/>
      <c r="X10" s="13"/>
      <c r="Y10" s="4"/>
      <c r="Z10" s="4"/>
      <c r="AB10" s="13"/>
      <c r="AC10" s="5"/>
      <c r="AD10" s="5"/>
      <c r="AE10" s="5"/>
    </row>
    <row r="11" spans="1:31" x14ac:dyDescent="0.2">
      <c r="A11" s="6" t="s">
        <v>9</v>
      </c>
      <c r="B11" s="10">
        <v>90</v>
      </c>
      <c r="C11" s="6" t="s">
        <v>10</v>
      </c>
      <c r="D11" s="8"/>
      <c r="E11" s="8"/>
      <c r="F11" s="9"/>
      <c r="H11" s="2"/>
      <c r="I11" s="2"/>
      <c r="J11" s="2"/>
      <c r="K11" s="2"/>
      <c r="L11" s="2"/>
      <c r="M11" s="2"/>
      <c r="N11" s="2"/>
      <c r="O11" s="2"/>
      <c r="P11" s="2"/>
      <c r="Q11" s="2"/>
      <c r="R11" s="2"/>
      <c r="S11" s="2"/>
      <c r="T11" s="2"/>
      <c r="U11" s="2"/>
      <c r="V11" s="2"/>
      <c r="W11" s="4"/>
      <c r="X11" s="4"/>
      <c r="Y11" s="4"/>
      <c r="Z11" s="4"/>
      <c r="AA11" s="4"/>
      <c r="AB11" s="4"/>
      <c r="AC11" s="5"/>
      <c r="AD11" s="5"/>
      <c r="AE11" s="5"/>
    </row>
    <row r="12" spans="1:31" x14ac:dyDescent="0.2">
      <c r="A12" s="6" t="s">
        <v>11</v>
      </c>
      <c r="B12" s="14">
        <v>10</v>
      </c>
      <c r="C12" s="6" t="s">
        <v>10</v>
      </c>
      <c r="D12" s="8"/>
      <c r="E12" s="8"/>
      <c r="F12" s="9"/>
      <c r="H12" s="2"/>
      <c r="I12" s="2"/>
      <c r="J12" s="2"/>
      <c r="K12" s="2"/>
      <c r="L12" s="2"/>
      <c r="M12" s="2"/>
      <c r="N12" s="2"/>
      <c r="O12" s="2"/>
      <c r="P12" s="12"/>
      <c r="Q12" s="2"/>
      <c r="R12" s="2"/>
      <c r="S12" s="2"/>
      <c r="T12" s="2"/>
      <c r="U12" s="2"/>
      <c r="V12" s="2"/>
      <c r="W12" s="15"/>
      <c r="X12" s="15"/>
      <c r="Y12" s="15"/>
      <c r="Z12" s="15"/>
      <c r="AA12" s="15"/>
      <c r="AB12" s="15"/>
      <c r="AC12" s="5"/>
      <c r="AD12" s="5"/>
      <c r="AE12" s="5"/>
    </row>
    <row r="13" spans="1:31" x14ac:dyDescent="0.2">
      <c r="A13" s="6" t="s">
        <v>12</v>
      </c>
      <c r="B13" s="10">
        <v>90</v>
      </c>
      <c r="C13" s="6" t="s">
        <v>10</v>
      </c>
      <c r="D13" s="8"/>
      <c r="E13" s="8"/>
      <c r="F13" s="9"/>
      <c r="H13" s="2"/>
      <c r="I13" s="2"/>
      <c r="J13" s="2"/>
      <c r="K13" s="2"/>
      <c r="L13" s="2"/>
      <c r="M13" s="2"/>
      <c r="N13" s="2"/>
      <c r="O13" s="2"/>
      <c r="P13" s="2"/>
      <c r="Q13" s="2"/>
      <c r="R13" s="2"/>
      <c r="S13" s="16">
        <f>B8</f>
        <v>0.4</v>
      </c>
      <c r="T13" s="2"/>
      <c r="U13" s="2"/>
      <c r="V13" s="2"/>
      <c r="W13" s="15"/>
      <c r="X13" s="15"/>
      <c r="Y13" s="15"/>
      <c r="Z13" s="15"/>
      <c r="AA13" s="15"/>
      <c r="AB13" s="15"/>
      <c r="AC13" s="5"/>
      <c r="AD13" s="5"/>
      <c r="AE13" s="5"/>
    </row>
    <row r="14" spans="1:31" x14ac:dyDescent="0.2">
      <c r="A14" s="6" t="s">
        <v>13</v>
      </c>
      <c r="B14" s="14">
        <f>100-B13</f>
        <v>10</v>
      </c>
      <c r="C14" s="6" t="s">
        <v>10</v>
      </c>
      <c r="D14" s="8"/>
      <c r="E14" s="8"/>
      <c r="F14" s="9"/>
      <c r="H14" s="2"/>
      <c r="I14" s="2"/>
      <c r="J14" s="2"/>
      <c r="K14" s="2"/>
      <c r="L14" s="2"/>
      <c r="M14" s="2"/>
      <c r="N14" s="12">
        <f>(D5*S17*2)+N19</f>
        <v>1.4859845504944975</v>
      </c>
      <c r="O14" s="2"/>
      <c r="P14" s="12"/>
      <c r="Q14" s="2"/>
      <c r="R14" s="2"/>
      <c r="S14" s="16"/>
      <c r="T14" s="2"/>
      <c r="U14" s="2"/>
      <c r="V14" s="2"/>
      <c r="W14" s="15"/>
      <c r="X14" s="15"/>
      <c r="Y14" s="15"/>
      <c r="Z14" s="15"/>
      <c r="AA14" s="15"/>
      <c r="AB14" s="15"/>
      <c r="AC14" s="5"/>
      <c r="AD14" s="5"/>
      <c r="AE14" s="5"/>
    </row>
    <row r="15" spans="1:31" x14ac:dyDescent="0.2">
      <c r="A15" s="9"/>
      <c r="B15" s="8"/>
      <c r="C15" s="9"/>
      <c r="D15" s="8"/>
      <c r="E15" s="8"/>
      <c r="F15" s="9"/>
      <c r="H15" s="2"/>
      <c r="I15" s="2"/>
      <c r="J15" s="2"/>
      <c r="K15" s="2"/>
      <c r="L15" s="2"/>
      <c r="M15" s="2"/>
      <c r="N15" s="2"/>
      <c r="O15" s="2"/>
      <c r="P15" s="12"/>
      <c r="Q15" s="2"/>
      <c r="R15" s="2"/>
      <c r="S15" s="16"/>
      <c r="T15" s="2"/>
      <c r="U15" s="2"/>
      <c r="V15" s="2"/>
      <c r="W15" s="15"/>
      <c r="X15" s="15"/>
      <c r="Y15" s="15"/>
      <c r="Z15" s="15"/>
      <c r="AA15" s="15"/>
      <c r="AB15" s="15"/>
      <c r="AC15" s="5"/>
      <c r="AD15" s="5"/>
      <c r="AE15" s="5"/>
    </row>
    <row r="16" spans="1:31" x14ac:dyDescent="0.2">
      <c r="A16" s="6" t="s">
        <v>14</v>
      </c>
      <c r="B16" s="14">
        <f>(N10+N25)/2*U17</f>
        <v>1.659845706987485</v>
      </c>
      <c r="C16" s="6" t="s">
        <v>15</v>
      </c>
      <c r="D16" s="7">
        <v>0</v>
      </c>
      <c r="E16" s="14">
        <f t="shared" ref="E16:E26" si="0">D16*B16</f>
        <v>0</v>
      </c>
      <c r="F16" s="6" t="s">
        <v>16</v>
      </c>
      <c r="G16" s="17"/>
      <c r="H16" s="2"/>
      <c r="I16" s="2"/>
      <c r="J16" s="2"/>
      <c r="K16" s="2"/>
      <c r="L16" s="2"/>
      <c r="M16" s="2"/>
      <c r="N16" s="2"/>
      <c r="O16" s="2"/>
      <c r="P16" s="12"/>
      <c r="Q16" s="2"/>
      <c r="R16" s="2"/>
      <c r="S16" s="16"/>
      <c r="T16" s="2"/>
      <c r="U16" s="2"/>
      <c r="V16" s="2"/>
      <c r="W16" s="15"/>
      <c r="X16" s="15"/>
      <c r="Y16" s="15"/>
      <c r="Z16" s="15"/>
      <c r="AA16" s="15"/>
      <c r="AB16" s="15"/>
      <c r="AC16" s="5"/>
      <c r="AD16" s="5"/>
      <c r="AE16" s="5"/>
    </row>
    <row r="17" spans="1:31" x14ac:dyDescent="0.2">
      <c r="A17" s="6" t="s">
        <v>17</v>
      </c>
      <c r="B17" s="14">
        <f>B16*B13/100</f>
        <v>1.4938611362887366</v>
      </c>
      <c r="C17" s="6" t="s">
        <v>15</v>
      </c>
      <c r="D17" s="14">
        <f t="shared" ref="D17:D28" si="1">D16</f>
        <v>0</v>
      </c>
      <c r="E17" s="14">
        <f t="shared" si="0"/>
        <v>0</v>
      </c>
      <c r="F17" s="6" t="s">
        <v>16</v>
      </c>
      <c r="G17" s="17" t="s">
        <v>20</v>
      </c>
      <c r="H17" s="2"/>
      <c r="I17" s="2"/>
      <c r="J17" s="2"/>
      <c r="K17" s="2"/>
      <c r="L17" s="2"/>
      <c r="M17" s="2"/>
      <c r="N17" s="2"/>
      <c r="O17" s="2"/>
      <c r="P17" s="2"/>
      <c r="Q17" s="2"/>
      <c r="R17" s="2"/>
      <c r="S17" s="16">
        <f>U17-S13-S21-S23</f>
        <v>0.50000000000000011</v>
      </c>
      <c r="T17" s="2"/>
      <c r="U17" s="12">
        <f>B10</f>
        <v>1.35</v>
      </c>
      <c r="V17" s="2"/>
      <c r="W17" s="15"/>
      <c r="X17" s="15"/>
      <c r="Y17" s="15"/>
      <c r="Z17" s="15"/>
      <c r="AA17" s="15"/>
      <c r="AB17" s="15"/>
      <c r="AC17" s="5"/>
      <c r="AD17" s="5"/>
      <c r="AE17" s="5"/>
    </row>
    <row r="18" spans="1:31" x14ac:dyDescent="0.2">
      <c r="A18" s="6" t="s">
        <v>18</v>
      </c>
      <c r="B18" s="14">
        <f>B16*B14/100</f>
        <v>0.1659845706987485</v>
      </c>
      <c r="C18" s="6" t="s">
        <v>15</v>
      </c>
      <c r="D18" s="14">
        <f t="shared" si="1"/>
        <v>0</v>
      </c>
      <c r="E18" s="14">
        <f>D18*B18</f>
        <v>0</v>
      </c>
      <c r="F18" s="6" t="s">
        <v>16</v>
      </c>
      <c r="G18" s="17" t="s">
        <v>21</v>
      </c>
      <c r="H18" s="2"/>
      <c r="I18" s="2"/>
      <c r="J18" s="2"/>
      <c r="L18" s="2"/>
      <c r="M18" s="2"/>
      <c r="N18" s="2"/>
      <c r="O18" s="2"/>
      <c r="P18" s="12"/>
      <c r="Q18" s="2"/>
      <c r="R18" s="2"/>
      <c r="S18" s="16"/>
      <c r="T18" s="2"/>
      <c r="U18" s="2"/>
      <c r="V18" s="2"/>
      <c r="W18" s="15"/>
      <c r="X18" s="15"/>
      <c r="Y18" s="15"/>
      <c r="Z18" s="15"/>
      <c r="AA18" s="15"/>
      <c r="AB18" s="15"/>
      <c r="AC18" s="5"/>
      <c r="AD18" s="5"/>
      <c r="AE18" s="5"/>
    </row>
    <row r="19" spans="1:31" x14ac:dyDescent="0.2">
      <c r="A19" s="6" t="s">
        <v>19</v>
      </c>
      <c r="B19" s="14">
        <f>N25</f>
        <v>0.6</v>
      </c>
      <c r="C19" s="6" t="s">
        <v>1</v>
      </c>
      <c r="D19" s="14">
        <f t="shared" si="1"/>
        <v>0</v>
      </c>
      <c r="E19" s="14">
        <f t="shared" si="0"/>
        <v>0</v>
      </c>
      <c r="F19" s="6" t="s">
        <v>15</v>
      </c>
      <c r="G19" s="17" t="s">
        <v>26</v>
      </c>
      <c r="H19" s="2"/>
      <c r="I19" s="2"/>
      <c r="J19" s="2"/>
      <c r="K19" s="2"/>
      <c r="L19" s="2"/>
      <c r="M19" s="2"/>
      <c r="N19" s="12">
        <f>(D5*S21*2)+N23</f>
        <v>1.0196768923394988</v>
      </c>
      <c r="O19" s="2"/>
      <c r="P19" s="12"/>
      <c r="Q19" s="2"/>
      <c r="R19" s="2"/>
      <c r="S19" s="16"/>
      <c r="T19" s="2"/>
      <c r="U19" s="2"/>
      <c r="V19" s="2"/>
      <c r="W19" s="15"/>
      <c r="X19" s="15"/>
      <c r="Y19" s="15"/>
      <c r="Z19" s="15"/>
      <c r="AA19" s="15"/>
      <c r="AB19" s="15"/>
      <c r="AC19" s="5"/>
      <c r="AD19" s="5"/>
      <c r="AE19" s="5"/>
    </row>
    <row r="20" spans="1:31" x14ac:dyDescent="0.2">
      <c r="A20" s="6" t="s">
        <v>5</v>
      </c>
      <c r="B20" s="14">
        <f>(N25+N23)/2*S23</f>
        <v>6.4663076581549989E-2</v>
      </c>
      <c r="C20" s="6" t="s">
        <v>15</v>
      </c>
      <c r="D20" s="14">
        <f t="shared" si="1"/>
        <v>0</v>
      </c>
      <c r="E20" s="14">
        <f t="shared" si="0"/>
        <v>0</v>
      </c>
      <c r="F20" s="6" t="s">
        <v>16</v>
      </c>
      <c r="G20" s="17" t="s">
        <v>27</v>
      </c>
      <c r="H20" s="2"/>
      <c r="I20" s="2"/>
      <c r="J20" s="2"/>
      <c r="K20" s="2"/>
      <c r="L20" s="2"/>
      <c r="M20" s="2"/>
      <c r="N20" s="2"/>
      <c r="O20" s="2"/>
      <c r="P20" s="12"/>
      <c r="Q20" s="2"/>
      <c r="R20" s="2"/>
      <c r="S20" s="16"/>
      <c r="T20" s="2"/>
      <c r="U20" s="2"/>
      <c r="V20" s="2"/>
      <c r="W20" s="15"/>
      <c r="X20" s="15"/>
      <c r="Y20" s="15"/>
      <c r="Z20" s="15"/>
      <c r="AA20" s="15"/>
      <c r="AB20" s="15"/>
      <c r="AC20" s="5"/>
      <c r="AD20" s="5"/>
      <c r="AE20" s="5"/>
    </row>
    <row r="21" spans="1:31" x14ac:dyDescent="0.2">
      <c r="A21" s="6" t="s">
        <v>22</v>
      </c>
      <c r="B21" s="14">
        <f>((N23+N19)/2*S21)-B28</f>
        <v>0.28209276551839463</v>
      </c>
      <c r="C21" s="6" t="s">
        <v>15</v>
      </c>
      <c r="D21" s="14">
        <f t="shared" si="1"/>
        <v>0</v>
      </c>
      <c r="E21" s="14">
        <f t="shared" si="0"/>
        <v>0</v>
      </c>
      <c r="F21" s="6" t="s">
        <v>16</v>
      </c>
      <c r="G21" s="17" t="s">
        <v>29</v>
      </c>
      <c r="H21" s="2"/>
      <c r="I21" s="2"/>
      <c r="J21" s="2"/>
      <c r="K21" s="2"/>
      <c r="L21" s="2"/>
      <c r="M21" s="2"/>
      <c r="N21" s="2"/>
      <c r="O21" s="2"/>
      <c r="P21" s="2"/>
      <c r="Q21" s="2"/>
      <c r="R21" s="2"/>
      <c r="S21" s="16">
        <f>B4+B6</f>
        <v>0.35</v>
      </c>
      <c r="T21" s="2"/>
      <c r="U21" s="2"/>
      <c r="V21" s="2"/>
      <c r="W21" s="15"/>
      <c r="X21" s="15"/>
      <c r="Y21" s="15"/>
      <c r="Z21" s="15"/>
      <c r="AA21" s="15"/>
      <c r="AB21" s="15"/>
      <c r="AC21" s="5"/>
      <c r="AD21" s="5"/>
      <c r="AE21" s="5"/>
    </row>
    <row r="22" spans="1:31" x14ac:dyDescent="0.2">
      <c r="A22" s="6" t="s">
        <v>24</v>
      </c>
      <c r="B22" s="14">
        <f>(N14+N19)/2*S17*B12/100</f>
        <v>6.2641536070849921E-2</v>
      </c>
      <c r="C22" s="6" t="s">
        <v>15</v>
      </c>
      <c r="D22" s="14">
        <f t="shared" si="1"/>
        <v>0</v>
      </c>
      <c r="E22" s="14">
        <f t="shared" si="0"/>
        <v>0</v>
      </c>
      <c r="F22" s="6" t="s">
        <v>16</v>
      </c>
      <c r="G22" s="17"/>
      <c r="H22" s="2"/>
      <c r="I22" s="2"/>
      <c r="J22" s="2"/>
      <c r="K22" s="18">
        <f>B5</f>
        <v>65</v>
      </c>
      <c r="L22" s="2"/>
      <c r="M22" s="2"/>
      <c r="N22" s="2"/>
      <c r="O22" s="2"/>
      <c r="P22" s="12"/>
      <c r="Q22" s="2"/>
      <c r="R22" s="2"/>
      <c r="S22" s="16"/>
      <c r="T22" s="2"/>
      <c r="U22" s="2"/>
      <c r="V22" s="2"/>
      <c r="W22" s="15"/>
      <c r="X22" s="15"/>
      <c r="Y22" s="15"/>
      <c r="Z22" s="15"/>
      <c r="AA22" s="15"/>
      <c r="AB22" s="15"/>
      <c r="AC22" s="5"/>
      <c r="AD22" s="5"/>
      <c r="AE22" s="5"/>
    </row>
    <row r="23" spans="1:31" x14ac:dyDescent="0.2">
      <c r="A23" s="6" t="s">
        <v>25</v>
      </c>
      <c r="B23" s="14">
        <f>(N14+N19)/2*S17*B11/100</f>
        <v>0.56377382463764925</v>
      </c>
      <c r="C23" s="6" t="s">
        <v>15</v>
      </c>
      <c r="D23" s="14">
        <f t="shared" si="1"/>
        <v>0</v>
      </c>
      <c r="E23" s="14">
        <f t="shared" si="0"/>
        <v>0</v>
      </c>
      <c r="F23" s="6" t="s">
        <v>16</v>
      </c>
      <c r="G23" s="17" t="s">
        <v>183</v>
      </c>
      <c r="H23" s="2"/>
      <c r="I23" s="2"/>
      <c r="J23" s="2"/>
      <c r="K23" s="11"/>
      <c r="L23" s="2"/>
      <c r="M23" s="2"/>
      <c r="N23" s="12">
        <f>(D5*S23*2)+N25</f>
        <v>0.69326153163099968</v>
      </c>
      <c r="O23" s="2"/>
      <c r="P23" s="2"/>
      <c r="Q23" s="2"/>
      <c r="R23" s="2"/>
      <c r="S23" s="16">
        <f>B7</f>
        <v>0.1</v>
      </c>
      <c r="T23" s="2"/>
      <c r="U23" s="2"/>
      <c r="V23" s="2"/>
    </row>
    <row r="24" spans="1:31" x14ac:dyDescent="0.2">
      <c r="A24" s="6" t="s">
        <v>6</v>
      </c>
      <c r="B24" s="14">
        <f>(N10+N14)/2*S13</f>
        <v>0.6690030455025987</v>
      </c>
      <c r="C24" s="6" t="s">
        <v>15</v>
      </c>
      <c r="D24" s="14">
        <f t="shared" si="1"/>
        <v>0</v>
      </c>
      <c r="E24" s="14">
        <f t="shared" si="0"/>
        <v>0</v>
      </c>
      <c r="F24" s="6" t="s">
        <v>16</v>
      </c>
      <c r="G24" s="17" t="s">
        <v>187</v>
      </c>
      <c r="H24" s="2"/>
      <c r="I24" s="2"/>
      <c r="J24" s="2"/>
      <c r="K24" s="11"/>
      <c r="L24" s="2"/>
      <c r="M24" s="2"/>
      <c r="N24" s="2"/>
      <c r="O24" s="2"/>
      <c r="P24" s="2"/>
      <c r="Q24" s="2"/>
      <c r="R24" s="2"/>
      <c r="S24" s="2"/>
      <c r="T24" s="2"/>
      <c r="U24" s="2"/>
      <c r="V24" s="2"/>
    </row>
    <row r="25" spans="1:31" x14ac:dyDescent="0.2">
      <c r="A25" s="6" t="s">
        <v>28</v>
      </c>
      <c r="B25" s="14">
        <f>B22</f>
        <v>6.2641536070849921E-2</v>
      </c>
      <c r="C25" s="6" t="s">
        <v>15</v>
      </c>
      <c r="D25" s="14">
        <f t="shared" si="1"/>
        <v>0</v>
      </c>
      <c r="E25" s="14">
        <f t="shared" si="0"/>
        <v>0</v>
      </c>
      <c r="F25" s="6" t="s">
        <v>16</v>
      </c>
      <c r="G25" s="17" t="s">
        <v>182</v>
      </c>
      <c r="H25" s="2"/>
      <c r="I25" s="2"/>
      <c r="J25" s="2"/>
      <c r="K25" s="2"/>
      <c r="L25" s="2"/>
      <c r="M25" s="2"/>
      <c r="N25" s="12">
        <f>B9</f>
        <v>0.6</v>
      </c>
      <c r="O25" s="2"/>
      <c r="P25" s="2"/>
      <c r="Q25" s="2"/>
      <c r="R25" s="2"/>
      <c r="S25" s="2"/>
      <c r="T25" s="2"/>
      <c r="U25" s="2"/>
      <c r="V25" s="2"/>
    </row>
    <row r="26" spans="1:31" x14ac:dyDescent="0.2">
      <c r="A26" s="6" t="s">
        <v>30</v>
      </c>
      <c r="B26" s="14">
        <f>(B21+B20+B23+B24)*1.25</f>
        <v>1.9744158903002407</v>
      </c>
      <c r="C26" s="6" t="s">
        <v>15</v>
      </c>
      <c r="D26" s="14">
        <f t="shared" si="1"/>
        <v>0</v>
      </c>
      <c r="E26" s="14">
        <f t="shared" si="0"/>
        <v>0</v>
      </c>
      <c r="F26" s="6" t="s">
        <v>16</v>
      </c>
      <c r="G26" s="17" t="s">
        <v>23</v>
      </c>
      <c r="H26" s="2"/>
      <c r="I26" s="2"/>
      <c r="J26" s="2"/>
      <c r="K26" s="2"/>
      <c r="L26" s="2"/>
      <c r="M26" s="2"/>
      <c r="N26" s="2"/>
      <c r="O26" s="2"/>
      <c r="P26" s="2"/>
      <c r="Q26" s="2"/>
      <c r="R26" s="2"/>
      <c r="S26" s="2"/>
      <c r="T26" s="2"/>
      <c r="U26" s="2"/>
      <c r="V26" s="2"/>
    </row>
    <row r="27" spans="1:31" x14ac:dyDescent="0.2">
      <c r="A27" s="6" t="s">
        <v>31</v>
      </c>
      <c r="B27" s="14">
        <f>B26</f>
        <v>1.9744158903002407</v>
      </c>
      <c r="C27" s="6" t="s">
        <v>15</v>
      </c>
      <c r="D27" s="14">
        <f t="shared" si="1"/>
        <v>0</v>
      </c>
      <c r="E27" s="14">
        <f>E26</f>
        <v>0</v>
      </c>
      <c r="F27" s="6" t="s">
        <v>16</v>
      </c>
      <c r="G27" s="17"/>
    </row>
    <row r="28" spans="1:31" x14ac:dyDescent="0.2">
      <c r="A28" s="6" t="s">
        <v>32</v>
      </c>
      <c r="B28" s="14">
        <f>PI()*B4^2/4</f>
        <v>1.7671458676442587E-2</v>
      </c>
      <c r="C28" s="6" t="s">
        <v>15</v>
      </c>
      <c r="D28" s="14">
        <f t="shared" si="1"/>
        <v>0</v>
      </c>
      <c r="E28" s="14">
        <f>D28*B28</f>
        <v>0</v>
      </c>
      <c r="F28" s="6" t="s">
        <v>16</v>
      </c>
      <c r="G28" s="17"/>
    </row>
    <row r="29" spans="1:31" x14ac:dyDescent="0.2">
      <c r="A29" s="9"/>
      <c r="B29" s="8"/>
      <c r="C29" s="9"/>
      <c r="D29" s="8"/>
      <c r="E29" s="8"/>
      <c r="F29" s="9"/>
    </row>
    <row r="36" spans="1:10" x14ac:dyDescent="0.2">
      <c r="A36" s="5"/>
      <c r="B36" s="15"/>
      <c r="C36" s="5"/>
      <c r="D36" s="15"/>
      <c r="E36" s="15"/>
      <c r="F36" s="5"/>
      <c r="G36" s="5"/>
      <c r="H36" s="5"/>
      <c r="I36" s="5"/>
      <c r="J36" s="5"/>
    </row>
    <row r="57" spans="1:10" x14ac:dyDescent="0.2">
      <c r="A57" s="5"/>
      <c r="B57" s="15"/>
      <c r="C57" s="5"/>
      <c r="D57" s="15"/>
      <c r="E57" s="15"/>
      <c r="F57" s="5"/>
      <c r="G57" s="5"/>
      <c r="H57" s="5"/>
      <c r="I57" s="5"/>
      <c r="J57" s="5"/>
    </row>
    <row r="58" spans="1:10" x14ac:dyDescent="0.2">
      <c r="A58" s="19"/>
      <c r="B58" s="20"/>
      <c r="C58" s="19"/>
      <c r="D58" s="20"/>
      <c r="E58" s="20"/>
      <c r="F58" s="19"/>
      <c r="G58" s="19"/>
      <c r="H58" s="19"/>
      <c r="I58" s="19"/>
      <c r="J58" s="19"/>
    </row>
  </sheetData>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2</vt:i4>
      </vt:variant>
    </vt:vector>
  </HeadingPairs>
  <TitlesOfParts>
    <vt:vector size="2" baseType="lpstr">
      <vt:lpstr>popis</vt:lpstr>
      <vt:lpstr>IZKOP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JanMakB</dc:creator>
  <cp:lastModifiedBy>Sabina Rupert</cp:lastModifiedBy>
  <cp:lastPrinted>2018-05-23T06:47:44Z</cp:lastPrinted>
  <dcterms:created xsi:type="dcterms:W3CDTF">2017-01-20T08:24:00Z</dcterms:created>
  <dcterms:modified xsi:type="dcterms:W3CDTF">2018-10-04T08:20:19Z</dcterms:modified>
</cp:coreProperties>
</file>