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a_delovni_zvezek"/>
  <bookViews>
    <workbookView xWindow="-15" yWindow="-15" windowWidth="14520" windowHeight="12255"/>
  </bookViews>
  <sheets>
    <sheet name="List1" sheetId="1" r:id="rId1"/>
  </sheets>
  <definedNames>
    <definedName name="_xlnm.Print_Area" localSheetId="0">List1!$A$1:$I$242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1" l="1"/>
  <c r="G189" i="1" l="1"/>
  <c r="G188" i="1"/>
  <c r="G113" i="1"/>
  <c r="G93" i="1"/>
  <c r="G114" i="1" l="1"/>
  <c r="I116" i="1" l="1"/>
  <c r="I115" i="1"/>
  <c r="I230" i="1" l="1"/>
  <c r="I231" i="1"/>
  <c r="I172" i="1"/>
  <c r="I171" i="1"/>
  <c r="I99" i="1" l="1"/>
  <c r="I100" i="1"/>
  <c r="I101" i="1"/>
  <c r="I240" i="1"/>
  <c r="I241" i="1" s="1"/>
  <c r="I242" i="1" s="1"/>
  <c r="I201" i="1"/>
  <c r="I225" i="1"/>
  <c r="I79" i="1" l="1"/>
  <c r="I81" i="1" s="1"/>
  <c r="I158" i="1"/>
  <c r="I156" i="1"/>
  <c r="I94" i="1" l="1"/>
  <c r="I175" i="1" l="1"/>
  <c r="I95" i="1" l="1"/>
  <c r="C48" i="1" l="1"/>
  <c r="I235" i="1" l="1"/>
  <c r="I234" i="1"/>
  <c r="I233" i="1"/>
  <c r="I232" i="1"/>
  <c r="I229" i="1"/>
  <c r="I228" i="1"/>
  <c r="I227" i="1"/>
  <c r="I224" i="1"/>
  <c r="I223" i="1"/>
  <c r="I217" i="1"/>
  <c r="I216" i="1"/>
  <c r="I215" i="1"/>
  <c r="I214" i="1"/>
  <c r="I213" i="1"/>
  <c r="I212" i="1"/>
  <c r="I207" i="1"/>
  <c r="I206" i="1"/>
  <c r="I205" i="1"/>
  <c r="I204" i="1"/>
  <c r="I203" i="1"/>
  <c r="I202" i="1"/>
  <c r="I200" i="1"/>
  <c r="I199" i="1"/>
  <c r="I198" i="1"/>
  <c r="I192" i="1"/>
  <c r="I191" i="1"/>
  <c r="I190" i="1"/>
  <c r="I189" i="1"/>
  <c r="I188" i="1"/>
  <c r="I179" i="1"/>
  <c r="I178" i="1"/>
  <c r="I177" i="1"/>
  <c r="I176" i="1"/>
  <c r="I174" i="1"/>
  <c r="I173" i="1"/>
  <c r="I170" i="1"/>
  <c r="I169" i="1"/>
  <c r="I167" i="1"/>
  <c r="I166" i="1"/>
  <c r="I165" i="1"/>
  <c r="I164" i="1"/>
  <c r="I163" i="1"/>
  <c r="I162" i="1"/>
  <c r="I161" i="1"/>
  <c r="I160" i="1"/>
  <c r="I159" i="1"/>
  <c r="I157" i="1"/>
  <c r="I155" i="1"/>
  <c r="I154" i="1"/>
  <c r="I146" i="1"/>
  <c r="I145" i="1"/>
  <c r="I144" i="1"/>
  <c r="I143" i="1"/>
  <c r="I142" i="1"/>
  <c r="I141" i="1"/>
  <c r="I140" i="1"/>
  <c r="I139" i="1"/>
  <c r="I138" i="1"/>
  <c r="I137" i="1"/>
  <c r="I136" i="1"/>
  <c r="I135" i="1"/>
  <c r="I134" i="1"/>
  <c r="I133" i="1"/>
  <c r="I132" i="1"/>
  <c r="I130" i="1"/>
  <c r="I129" i="1"/>
  <c r="I128" i="1"/>
  <c r="I127" i="1"/>
  <c r="I126" i="1"/>
  <c r="I125" i="1"/>
  <c r="I124" i="1"/>
  <c r="I123" i="1"/>
  <c r="I122" i="1"/>
  <c r="I121" i="1"/>
  <c r="I120" i="1"/>
  <c r="I119" i="1"/>
  <c r="I118" i="1"/>
  <c r="I117" i="1"/>
  <c r="I114" i="1"/>
  <c r="I113" i="1"/>
  <c r="I112" i="1"/>
  <c r="I111" i="1"/>
  <c r="I110" i="1"/>
  <c r="I109" i="1"/>
  <c r="I107" i="1"/>
  <c r="I108" i="1"/>
  <c r="I106" i="1"/>
  <c r="I105" i="1"/>
  <c r="I104" i="1"/>
  <c r="I103" i="1"/>
  <c r="I102" i="1"/>
  <c r="I98" i="1"/>
  <c r="I97" i="1"/>
  <c r="I96" i="1"/>
  <c r="I93" i="1"/>
  <c r="I92" i="1"/>
  <c r="I91" i="1"/>
  <c r="I90" i="1"/>
  <c r="I89" i="1"/>
  <c r="I88" i="1"/>
  <c r="I87" i="1"/>
  <c r="I147" i="1" l="1"/>
  <c r="I148" i="1" s="1"/>
  <c r="I66" i="1" s="1"/>
  <c r="I180" i="1"/>
  <c r="I181" i="1" s="1"/>
  <c r="I68" i="1" s="1"/>
  <c r="I236" i="1" l="1"/>
  <c r="I237" i="1" s="1"/>
  <c r="I70" i="1" s="1"/>
  <c r="I72" i="1" s="1"/>
  <c r="I48" i="1" s="1"/>
  <c r="I52" i="1" l="1"/>
  <c r="I55" i="1" s="1"/>
  <c r="I57" i="1" s="1"/>
</calcChain>
</file>

<file path=xl/sharedStrings.xml><?xml version="1.0" encoding="utf-8"?>
<sst xmlns="http://schemas.openxmlformats.org/spreadsheetml/2006/main" count="446" uniqueCount="267">
  <si>
    <t>m</t>
  </si>
  <si>
    <t>m1</t>
  </si>
  <si>
    <t>kos</t>
  </si>
  <si>
    <t>PROJEKT:</t>
  </si>
  <si>
    <t>OBJEKT:</t>
  </si>
  <si>
    <t>VODOVOD</t>
  </si>
  <si>
    <t xml:space="preserve"> </t>
  </si>
  <si>
    <t>JAVNO KOMUNALNO PODJETJE PRODNIK d.o.o.</t>
  </si>
  <si>
    <t>1230 DOMŽALE</t>
  </si>
  <si>
    <t>ŠT. NAČRTA:</t>
  </si>
  <si>
    <t>IZDELALA:</t>
  </si>
  <si>
    <t>DATUM:</t>
  </si>
  <si>
    <t>POPIS DEL S PREDIZMERAMI IN PREDRAČUNOM</t>
  </si>
  <si>
    <t>SKUPNA REKAPITULACIJA:</t>
  </si>
  <si>
    <t>SKUPAJ:</t>
  </si>
  <si>
    <t>SKUPAJ</t>
  </si>
  <si>
    <t>1.0 ZEMELJSKA DELA</t>
  </si>
  <si>
    <t>2.0 MONTAŽNA DELA</t>
  </si>
  <si>
    <t>3.0 NABAVA MATERIALA</t>
  </si>
  <si>
    <t>€</t>
  </si>
  <si>
    <t>postavka</t>
  </si>
  <si>
    <t>opis dela</t>
  </si>
  <si>
    <t>enota mere</t>
  </si>
  <si>
    <t>količina</t>
  </si>
  <si>
    <t>cena/enoto</t>
  </si>
  <si>
    <t>cena</t>
  </si>
  <si>
    <t>1.0</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</si>
  <si>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</si>
  <si>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</si>
  <si>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</si>
  <si>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</si>
  <si>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</si>
  <si>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</si>
  <si>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</si>
  <si>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</si>
  <si>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</si>
  <si>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</si>
  <si>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</si>
  <si>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</si>
  <si>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</si>
  <si>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</si>
  <si>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</si>
  <si>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</si>
  <si>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</si>
  <si>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</si>
  <si>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</si>
  <si>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</si>
  <si>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</si>
  <si>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</si>
  <si>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</si>
  <si>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</si>
  <si>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1.26</t>
  </si>
  <si>
    <t>1.27</t>
  </si>
  <si>
    <t>1.29</t>
  </si>
  <si>
    <t>1.30</t>
  </si>
  <si>
    <t>1.31</t>
  </si>
  <si>
    <t>1.32</t>
  </si>
  <si>
    <t>ur</t>
  </si>
  <si>
    <t>1.33</t>
  </si>
  <si>
    <t>1.34</t>
  </si>
  <si>
    <t>1.35</t>
  </si>
  <si>
    <t>1.36</t>
  </si>
  <si>
    <t>1.37</t>
  </si>
  <si>
    <t>skupaj</t>
  </si>
  <si>
    <t>1.38</t>
  </si>
  <si>
    <t>1.39</t>
  </si>
  <si>
    <t>1.40</t>
  </si>
  <si>
    <t>1.41</t>
  </si>
  <si>
    <t>1.42</t>
  </si>
  <si>
    <t>1.43</t>
  </si>
  <si>
    <t>1.44</t>
  </si>
  <si>
    <t>1.45</t>
  </si>
  <si>
    <t>1.47</t>
  </si>
  <si>
    <t>1.48</t>
  </si>
  <si>
    <t>1.49</t>
  </si>
  <si>
    <t>1.50</t>
  </si>
  <si>
    <t>1.51</t>
  </si>
  <si>
    <t>1.52</t>
  </si>
  <si>
    <t>1.53</t>
  </si>
  <si>
    <t>2.0 MONTAŽNA DELA GLAVNI VOD</t>
  </si>
  <si>
    <t>2.1</t>
  </si>
  <si>
    <t>2.2</t>
  </si>
  <si>
    <t>2.3</t>
  </si>
  <si>
    <t>2.4</t>
  </si>
  <si>
    <t>2.5</t>
  </si>
  <si>
    <t>2.6</t>
  </si>
  <si>
    <t>2.8</t>
  </si>
  <si>
    <t>2.9</t>
  </si>
  <si>
    <t>2.10</t>
  </si>
  <si>
    <t>2.11</t>
  </si>
  <si>
    <t>2.12</t>
  </si>
  <si>
    <t>2.13</t>
  </si>
  <si>
    <t>2.14</t>
  </si>
  <si>
    <t>2.16</t>
  </si>
  <si>
    <t>2.18</t>
  </si>
  <si>
    <t>2.20</t>
  </si>
  <si>
    <t>2.21</t>
  </si>
  <si>
    <t>2.22</t>
  </si>
  <si>
    <t>2.23</t>
  </si>
  <si>
    <t>2.24</t>
  </si>
  <si>
    <t>NL FAZONSKI KOSI:</t>
  </si>
  <si>
    <t>VODOVODNE ARMATURE</t>
  </si>
  <si>
    <t>SPOJNI KOSI</t>
  </si>
  <si>
    <r>
      <t xml:space="preserve">CEVI: </t>
    </r>
    <r>
      <rPr>
        <sz val="11"/>
        <rFont val="Arial Narrow"/>
        <family val="2"/>
        <charset val="238"/>
      </rPr>
      <t xml:space="preserve"> SIST EN 545:2010, C40</t>
    </r>
  </si>
  <si>
    <t>- upoštevano obstoječe stanje terena</t>
  </si>
  <si>
    <t>1.28</t>
  </si>
  <si>
    <t>1.46</t>
  </si>
  <si>
    <t>2.15</t>
  </si>
  <si>
    <t>2.25</t>
  </si>
  <si>
    <t>Savska cesta 34</t>
  </si>
  <si>
    <r>
      <t>m</t>
    </r>
    <r>
      <rPr>
        <vertAlign val="superscript"/>
        <sz val="10"/>
        <color theme="1"/>
        <rFont val="Arial Narrow"/>
        <family val="2"/>
        <charset val="238"/>
      </rPr>
      <t>1</t>
    </r>
  </si>
  <si>
    <r>
      <t>m</t>
    </r>
    <r>
      <rPr>
        <vertAlign val="superscript"/>
        <sz val="10"/>
        <color theme="1"/>
        <rFont val="Arial Narrow"/>
        <family val="2"/>
        <charset val="238"/>
      </rPr>
      <t>2</t>
    </r>
  </si>
  <si>
    <r>
      <t>m</t>
    </r>
    <r>
      <rPr>
        <vertAlign val="superscript"/>
        <sz val="10"/>
        <color theme="1"/>
        <rFont val="Arial Narrow"/>
        <family val="2"/>
        <charset val="238"/>
      </rPr>
      <t>3</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</si>
  <si>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zemeljskih del.</t>
    </r>
  </si>
  <si>
    <r>
      <rPr>
        <b/>
        <sz val="10"/>
        <color theme="1"/>
        <rFont val="Arial Narrow"/>
        <family val="2"/>
        <charset val="238"/>
      </rPr>
      <t>Določitev poteka trase</t>
    </r>
    <r>
      <rPr>
        <sz val="10"/>
        <color theme="1"/>
        <rFont val="Arial Narrow"/>
        <family val="2"/>
        <charset val="238"/>
      </rPr>
      <t xml:space="preserve"> vodovode z upravljalcem in lastnikom objekta.</t>
    </r>
  </si>
  <si>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t>
    </r>
    <r>
      <rPr>
        <b/>
        <sz val="10"/>
        <color theme="1"/>
        <rFont val="Arial Narrow"/>
        <family val="2"/>
        <charset val="238"/>
      </rPr>
      <t>1000</t>
    </r>
    <r>
      <rPr>
        <sz val="10"/>
        <color theme="1"/>
        <rFont val="Arial Narrow"/>
        <family val="2"/>
        <charset val="238"/>
      </rPr>
      <t xml:space="preserve"> €, obračun je po dejanskih stroških.</t>
    </r>
  </si>
  <si>
    <r>
      <rPr>
        <b/>
        <sz val="10"/>
        <color theme="1"/>
        <rFont val="Arial Narrow"/>
        <family val="2"/>
        <charset val="238"/>
      </rPr>
      <t>Ročno planiranje</t>
    </r>
    <r>
      <rPr>
        <sz val="10"/>
        <color theme="1"/>
        <rFont val="Arial Narrow"/>
        <family val="2"/>
        <charset val="238"/>
      </rPr>
      <t xml:space="preserve"> dna jarka v projektiranem padcu.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</si>
  <si>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Zakoličba osi </t>
    </r>
    <r>
      <rPr>
        <sz val="10"/>
        <color theme="1"/>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</si>
  <si>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Izdelava geodetskega posnetka</t>
    </r>
    <r>
      <rPr>
        <sz val="10"/>
        <color theme="1"/>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glavnega voda.</t>
    </r>
  </si>
  <si>
    <r>
      <rPr>
        <b/>
        <sz val="10"/>
        <color theme="1"/>
        <rFont val="Arial Narrow"/>
        <family val="2"/>
        <charset val="238"/>
      </rPr>
      <t>Površinski odkop humusa</t>
    </r>
    <r>
      <rPr>
        <sz val="10"/>
        <color theme="1"/>
        <rFont val="Arial Narrow"/>
        <family val="2"/>
        <charset val="238"/>
      </rPr>
      <t xml:space="preserve"> v povprečni debelini 20 cm z odlaganjem ob rob izkopa ali premetom do 10 m do gradbene jame.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</si>
  <si>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Strojno razgrinjanje in fino ročno </t>
    </r>
    <r>
      <rPr>
        <b/>
        <sz val="10"/>
        <color theme="1"/>
        <rFont val="Arial Narrow"/>
        <family val="2"/>
        <charset val="238"/>
      </rPr>
      <t>planiranje humusa</t>
    </r>
    <r>
      <rPr>
        <sz val="10"/>
        <color theme="1"/>
        <rFont val="Arial Narrow"/>
        <family val="2"/>
        <charset val="238"/>
      </rPr>
      <t xml:space="preserve"> v povprečni debelini 20 cm vključno z odrivom ali premetom materiala do 10 m. Ponovna zatravitev površin.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</si>
  <si>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</si>
  <si>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izdelava </t>
    </r>
    <r>
      <rPr>
        <b/>
        <sz val="10"/>
        <color theme="1"/>
        <rFont val="Arial Narrow"/>
        <family val="2"/>
        <charset val="238"/>
      </rPr>
      <t>posteljice</t>
    </r>
    <r>
      <rPr>
        <sz val="10"/>
        <color theme="1"/>
        <rFont val="Arial Narrow"/>
        <family val="2"/>
        <charset val="238"/>
      </rPr>
      <t xml:space="preserve"> v debelini 10 cm vključno s planiranjem in utrjevanjem do 95 % trdnosti po standardnem Proktorjevem postopku.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</si>
  <si>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t>
    </r>
    <r>
      <rPr>
        <b/>
        <sz val="10"/>
        <color theme="1"/>
        <rFont val="Arial Narrow"/>
        <family val="2"/>
        <charset val="238"/>
      </rPr>
      <t>tamponskega drobljenca</t>
    </r>
    <r>
      <rPr>
        <sz val="10"/>
        <color theme="1"/>
        <rFont val="Arial Narrow"/>
        <family val="2"/>
        <charset val="238"/>
      </rPr>
      <t xml:space="preserve"> frakcije 0,02 - 100 mm za zasip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</si>
  <si>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</si>
  <si>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Strojno rezanje</t>
    </r>
    <r>
      <rPr>
        <sz val="10"/>
        <color theme="1"/>
        <rFont val="Arial Narrow"/>
        <family val="2"/>
        <charset val="238"/>
      </rPr>
      <t xml:space="preserve"> asfalta debeline </t>
    </r>
    <r>
      <rPr>
        <b/>
        <sz val="10"/>
        <color theme="1"/>
        <rFont val="Arial Narrow"/>
        <family val="2"/>
        <charset val="238"/>
      </rPr>
      <t>do 12 cm</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</si>
  <si>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16 surf B 70/100 A4</t>
    </r>
    <r>
      <rPr>
        <sz val="10"/>
        <color theme="1"/>
        <rFont val="Arial Narrow"/>
        <family val="2"/>
        <charset val="238"/>
      </rPr>
      <t xml:space="preserve"> v debelini </t>
    </r>
    <r>
      <rPr>
        <b/>
        <sz val="10"/>
        <color theme="1"/>
        <rFont val="Arial Narrow"/>
        <family val="2"/>
        <charset val="238"/>
      </rPr>
      <t>7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</si>
  <si>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22 base B 70/100 A4</t>
    </r>
    <r>
      <rPr>
        <sz val="10"/>
        <color theme="1"/>
        <rFont val="Arial Narrow"/>
        <family val="2"/>
        <charset val="238"/>
      </rPr>
      <t xml:space="preserve"> v debelini </t>
    </r>
    <r>
      <rPr>
        <b/>
        <sz val="10"/>
        <color theme="1"/>
        <rFont val="Arial Narrow"/>
        <family val="2"/>
        <charset val="238"/>
      </rPr>
      <t>6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</si>
  <si>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obrabno-zapornim slojem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3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</si>
  <si>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Rušenje betonskih </t>
    </r>
    <r>
      <rPr>
        <sz val="10"/>
        <color theme="1"/>
        <rFont val="Arial Narrow"/>
        <family val="2"/>
        <charset val="238"/>
      </rPr>
      <t xml:space="preserve">robnikov z nakladanjem na kamion in odvozom na stalno lastno deponijo, vključno z manipulativnimi stroški in stroški deponije. Dobava in vgradnja novih betonskih robnikov </t>
    </r>
    <r>
      <rPr>
        <sz val="10"/>
        <color indexed="8"/>
        <rFont val="Arial Narrow"/>
        <family val="2"/>
        <charset val="238"/>
      </rPr>
      <t xml:space="preserve">15/25/100, 15/25/25, 15/25/33 ter postavitev v beton </t>
    </r>
    <r>
      <rPr>
        <b/>
        <sz val="10"/>
        <color indexed="8"/>
        <rFont val="Arial Narrow"/>
        <family val="2"/>
        <charset val="238"/>
      </rPr>
      <t>C16/20</t>
    </r>
    <r>
      <rPr>
        <sz val="10"/>
        <color indexed="8"/>
        <rFont val="Arial Narrow"/>
        <family val="2"/>
        <charset val="238"/>
      </rPr>
      <t xml:space="preserve"> s porabo 0,15 m3/m' in zalivanje stikov s cementno malto.
Obračun za </t>
    </r>
    <r>
      <rPr>
        <b/>
        <sz val="10"/>
        <color indexed="8"/>
        <rFont val="Arial Narrow"/>
        <family val="2"/>
        <charset val="238"/>
      </rPr>
      <t>m'</t>
    </r>
    <r>
      <rPr>
        <sz val="10"/>
        <color indexed="8"/>
        <rFont val="Arial Narrow"/>
        <family val="2"/>
        <charset val="238"/>
      </rPr>
      <t>.</t>
    </r>
  </si>
  <si>
    <r>
      <t xml:space="preserve">Rušenje, nakladanje in odvoz ruševin obstoječega </t>
    </r>
    <r>
      <rPr>
        <b/>
        <sz val="10"/>
        <color theme="1"/>
        <rFont val="Arial Narrow"/>
        <family val="2"/>
        <charset val="238"/>
      </rPr>
      <t>poškodovanega kanalizacijskega pokrova</t>
    </r>
    <r>
      <rPr>
        <sz val="10"/>
        <color theme="1"/>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color theme="1"/>
        <rFont val="Arial Narrow"/>
        <family val="2"/>
        <charset val="238"/>
      </rPr>
      <t>D400</t>
    </r>
    <r>
      <rPr>
        <sz val="10"/>
        <color theme="1"/>
        <rFont val="Arial Narrow"/>
        <family val="2"/>
        <charset val="238"/>
      </rPr>
      <t xml:space="preserve"> in AB tipska krovna plošča C20/25) Pokrov izveden na zaklep in z odprtinami za zračenje.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</si>
  <si>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 cestnega požiralnika</t>
    </r>
    <r>
      <rPr>
        <sz val="10"/>
        <color theme="1"/>
        <rFont val="Arial Narrow"/>
        <family val="2"/>
        <charset val="238"/>
      </rPr>
      <t xml:space="preserve"> z odvozom na stalno lastno deponijo.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</si>
  <si>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cestno rešetko 400/400 mm </t>
    </r>
    <r>
      <rPr>
        <b/>
        <sz val="10"/>
        <color theme="1"/>
        <rFont val="Arial Narrow"/>
        <family val="2"/>
        <charset val="238"/>
      </rPr>
      <t>D400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</si>
  <si>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LTŽ okvirjem in pokrovom </t>
    </r>
    <r>
      <rPr>
        <b/>
        <sz val="10"/>
        <color theme="1"/>
        <rFont val="Arial Narrow"/>
        <family val="2"/>
        <charset val="238"/>
      </rPr>
      <t>C250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</si>
  <si>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Sanacija cestnega požiralnika</t>
    </r>
    <r>
      <rPr>
        <sz val="10"/>
        <color theme="1"/>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</si>
  <si>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Dvig ali spust obstoječih LTŽ pokrovov</t>
    </r>
    <r>
      <rPr>
        <sz val="10"/>
        <color theme="1"/>
        <rFont val="Arial Narrow"/>
        <family val="2"/>
        <charset val="238"/>
      </rPr>
      <t xml:space="preserve"> na cesti in pločniku (telekom, elektro, kanalizacija) na ustrezno višino. V ceni so zajeta vsa potrebna dela in material.
Obračun za </t>
    </r>
    <r>
      <rPr>
        <b/>
        <sz val="10"/>
        <color theme="1"/>
        <rFont val="Arial Narrow"/>
        <family val="2"/>
        <charset val="238"/>
      </rPr>
      <t>1 kos</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</si>
  <si>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160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</si>
  <si>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Črpanje vode</t>
    </r>
    <r>
      <rPr>
        <sz val="10"/>
        <color theme="1"/>
        <rFont val="Arial Narrow"/>
        <family val="2"/>
        <charset val="238"/>
      </rPr>
      <t xml:space="preserve"> iz gradbene jame, do </t>
    </r>
    <r>
      <rPr>
        <b/>
        <sz val="10"/>
        <color theme="1"/>
        <rFont val="Arial Narrow"/>
        <family val="2"/>
        <charset val="238"/>
      </rPr>
      <t>5 l/s</t>
    </r>
    <r>
      <rPr>
        <sz val="10"/>
        <color theme="1"/>
        <rFont val="Arial Narrow"/>
        <family val="2"/>
        <charset val="238"/>
      </rPr>
      <t xml:space="preserve">.
Obračun je po </t>
    </r>
    <r>
      <rPr>
        <b/>
        <sz val="10"/>
        <color theme="1"/>
        <rFont val="Arial Narrow"/>
        <family val="2"/>
        <charset val="238"/>
      </rPr>
      <t>urah</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</si>
  <si>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200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</si>
  <si>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Obbetoniranje</t>
    </r>
    <r>
      <rPr>
        <sz val="10"/>
        <color theme="1"/>
        <rFont val="Arial Narrow"/>
        <family val="2"/>
        <charset val="238"/>
      </rPr>
      <t xml:space="preserve"> odcepov, hidrantov, odzračevalnih garnitur, lokov in podbetoniranje NL elementov v jaških s porabo betona do  </t>
    </r>
    <r>
      <rPr>
        <b/>
        <sz val="10"/>
        <color theme="1"/>
        <rFont val="Arial Narrow"/>
        <family val="2"/>
        <charset val="238"/>
      </rPr>
      <t>0,15 - 0,20 m</t>
    </r>
    <r>
      <rPr>
        <b/>
        <vertAlign val="superscript"/>
        <sz val="10"/>
        <color theme="1"/>
        <rFont val="Arial Narrow"/>
        <family val="2"/>
        <charset val="238"/>
      </rPr>
      <t>3</t>
    </r>
    <r>
      <rPr>
        <b/>
        <sz val="10"/>
        <color theme="1"/>
        <rFont val="Arial Narrow"/>
        <family val="2"/>
        <charset val="238"/>
      </rPr>
      <t>/kos</t>
    </r>
    <r>
      <rPr>
        <sz val="10"/>
        <color theme="1"/>
        <rFont val="Arial Narrow"/>
        <family val="2"/>
        <charset val="238"/>
      </rPr>
      <t xml:space="preserve">.
Obračun za </t>
    </r>
    <r>
      <rPr>
        <b/>
        <sz val="10"/>
        <color theme="1"/>
        <rFont val="Arial Narrow"/>
        <family val="2"/>
        <charset val="238"/>
      </rPr>
      <t>1 obbetoniranje</t>
    </r>
    <r>
      <rPr>
        <sz val="10"/>
        <color theme="1"/>
        <rFont val="Arial Narrow"/>
        <family val="2"/>
        <charset val="238"/>
      </rPr>
      <t>.</t>
    </r>
  </si>
  <si>
    <r>
      <rPr>
        <b/>
        <sz val="10"/>
        <color theme="1"/>
        <rFont val="Arial Narrow"/>
        <family val="2"/>
        <charset val="238"/>
      </rPr>
      <t>Zavarovanje nastavkov</t>
    </r>
    <r>
      <rPr>
        <sz val="10"/>
        <color theme="1"/>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</si>
  <si>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xml:space="preserve">) za </t>
    </r>
    <r>
      <rPr>
        <b/>
        <sz val="10"/>
        <color theme="1"/>
        <rFont val="Arial Narrow"/>
        <family val="2"/>
        <charset val="238"/>
      </rPr>
      <t>potrebe hidrantov</t>
    </r>
    <r>
      <rPr>
        <sz val="10"/>
        <color theme="1"/>
        <rFont val="Arial Narrow"/>
        <family val="2"/>
        <charset val="238"/>
      </rPr>
      <t>. Obsip hidrantov s primernim gramoznim materialom in izkopanim materialom (približno 1 m</t>
    </r>
    <r>
      <rPr>
        <vertAlign val="superscript"/>
        <sz val="10"/>
        <color theme="1"/>
        <rFont val="Arial Narrow"/>
        <family val="2"/>
        <charset val="238"/>
      </rPr>
      <t>3</t>
    </r>
    <r>
      <rPr>
        <sz val="10"/>
        <color theme="1"/>
        <rFont val="Arial Narrow"/>
        <family val="2"/>
        <charset val="238"/>
      </rPr>
      <t xml:space="preserve">/kos). Povrnitev terena v prvotno stanje.
Obračun za </t>
    </r>
    <r>
      <rPr>
        <b/>
        <sz val="10"/>
        <color theme="1"/>
        <rFont val="Arial Narrow"/>
        <family val="2"/>
        <charset val="238"/>
      </rPr>
      <t>1 kos</t>
    </r>
    <r>
      <rPr>
        <sz val="10"/>
        <color theme="1"/>
        <rFont val="Arial Narrow"/>
        <family val="2"/>
        <charset val="238"/>
      </rPr>
      <t>.</t>
    </r>
  </si>
  <si>
    <r>
      <t xml:space="preserve">Nabava, postavitev in obbetoniranje </t>
    </r>
    <r>
      <rPr>
        <b/>
        <sz val="10"/>
        <color theme="1"/>
        <rFont val="Arial Narrow"/>
        <family val="2"/>
        <charset val="238"/>
      </rPr>
      <t>stebričkov signalnih tablic</t>
    </r>
    <r>
      <rPr>
        <sz val="10"/>
        <color theme="1"/>
        <rFont val="Arial Narrow"/>
        <family val="2"/>
        <charset val="238"/>
      </rPr>
      <t xml:space="preserve"> za oznako podzemnih hidrantov, odzračevalnih garnitur in zasunov. Stebrički so iz jeklenih vročecinkanih cevi fi 40 in višine 1800 mm. Poraba betona do 0,15 m3/kos.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</si>
  <si>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Izvedba križanj</t>
    </r>
    <r>
      <rPr>
        <sz val="10"/>
        <color theme="1"/>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theme="1"/>
        <rFont val="Arial Narrow"/>
        <family val="2"/>
        <charset val="238"/>
      </rPr>
      <t>1 križanje</t>
    </r>
    <r>
      <rPr>
        <sz val="10"/>
        <color theme="1"/>
        <rFont val="Arial Narrow"/>
        <family val="2"/>
        <charset val="238"/>
      </rPr>
      <t>.</t>
    </r>
  </si>
  <si>
    <r>
      <t xml:space="preserve">Izdelava </t>
    </r>
    <r>
      <rPr>
        <b/>
        <sz val="10"/>
        <color theme="1"/>
        <rFont val="Arial Narrow"/>
        <family val="2"/>
        <charset val="238"/>
      </rPr>
      <t>vodenega podboja</t>
    </r>
    <r>
      <rPr>
        <sz val="10"/>
        <color theme="1"/>
        <rFont val="Arial Narrow"/>
        <family val="2"/>
        <charset val="238"/>
      </rPr>
      <t xml:space="preserve"> z dobavo zaščitne cevi </t>
    </r>
    <r>
      <rPr>
        <b/>
        <sz val="10"/>
        <color theme="1"/>
        <rFont val="Arial Narrow"/>
        <family val="2"/>
        <charset val="238"/>
      </rPr>
      <t>PE 63</t>
    </r>
    <r>
      <rPr>
        <sz val="10"/>
        <color theme="1"/>
        <rFont val="Arial Narrow"/>
        <family val="2"/>
        <charset val="238"/>
      </rPr>
      <t xml:space="preserve"> vključno z vsemi potrebnimi deli in izkopom jame za vrtalno garnituro in obeh straneh podboja.
Obračun za </t>
    </r>
    <r>
      <rPr>
        <b/>
        <sz val="10"/>
        <color theme="1"/>
        <rFont val="Arial Narrow"/>
        <family val="2"/>
        <charset val="238"/>
      </rPr>
      <t>1 m'</t>
    </r>
    <r>
      <rPr>
        <sz val="10"/>
        <color theme="1"/>
        <rFont val="Arial Narrow"/>
        <family val="2"/>
        <charset val="238"/>
      </rPr>
      <t>.</t>
    </r>
  </si>
  <si>
    <r>
      <t xml:space="preserve">Strojni in ročni </t>
    </r>
    <r>
      <rPr>
        <b/>
        <sz val="10"/>
        <color theme="1"/>
        <rFont val="Arial Narrow"/>
        <family val="2"/>
        <charset val="238"/>
      </rPr>
      <t>podkop</t>
    </r>
    <r>
      <rPr>
        <sz val="10"/>
        <color theme="1"/>
        <rFont val="Arial Narrow"/>
        <family val="2"/>
        <charset val="238"/>
      </rPr>
      <t xml:space="preserve"> pod ograjami, živimi mejami in podobnim.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</si>
  <si>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vseh vrst </t>
    </r>
    <r>
      <rPr>
        <b/>
        <sz val="10"/>
        <color theme="1"/>
        <rFont val="Arial Narrow"/>
        <family val="2"/>
        <charset val="238"/>
      </rPr>
      <t>betonskega tlaka</t>
    </r>
    <r>
      <rPr>
        <sz val="10"/>
        <color theme="1"/>
        <rFont val="Arial Narrow"/>
        <family val="2"/>
        <charset val="238"/>
      </rPr>
      <t xml:space="preserve"> ali obrobe v stavbah vključno z nakladanjem na kamion, razkladanjem in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</si>
  <si>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Izdelava</t>
    </r>
    <r>
      <rPr>
        <sz val="10"/>
        <color theme="1"/>
        <rFont val="Arial Narrow"/>
        <family val="2"/>
        <charset val="238"/>
      </rPr>
      <t xml:space="preserve"> vseh vrst </t>
    </r>
    <r>
      <rPr>
        <b/>
        <sz val="10"/>
        <color theme="1"/>
        <rFont val="Arial Narrow"/>
        <family val="2"/>
        <charset val="238"/>
      </rPr>
      <t>betonskega tlaka</t>
    </r>
    <r>
      <rPr>
        <sz val="10"/>
        <color theme="1"/>
        <rFont val="Arial Narrow"/>
        <family val="2"/>
        <charset val="238"/>
      </rPr>
      <t xml:space="preserve"> ali obrobe v stavbah v debelini 10 cm. Vključeni so vsi stroški izvedbe.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</si>
  <si>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Izdelava preboja</t>
    </r>
    <r>
      <rPr>
        <sz val="10"/>
        <color theme="1"/>
        <rFont val="Arial Narrow"/>
        <family val="2"/>
        <charset val="238"/>
      </rPr>
      <t xml:space="preserve"> skozi temelj ali zunanjo steno objekta za cev PE 63 in sanacija površin okoli preboja ter sanacija hidro in termo izolacije.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</si>
  <si>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betonskih robnikov </t>
    </r>
    <r>
      <rPr>
        <b/>
        <sz val="10"/>
        <color theme="1"/>
        <rFont val="Arial Narrow"/>
        <family val="2"/>
        <charset val="238"/>
      </rPr>
      <t>15/25/100</t>
    </r>
    <r>
      <rPr>
        <sz val="10"/>
        <color theme="1"/>
        <rFont val="Arial Narrow"/>
        <family val="2"/>
        <charset val="238"/>
      </rPr>
      <t xml:space="preserve"> z nakladanjem na kamion in odvozom na stalno lastno deponijo, vključno z manipulativnimi stroški in stroški deponije. Dobava in vgradnja novih betonskih robnikov </t>
    </r>
    <r>
      <rPr>
        <b/>
        <sz val="10"/>
        <color theme="1"/>
        <rFont val="Arial Narrow"/>
        <family val="2"/>
        <charset val="238"/>
      </rPr>
      <t>15/25/100</t>
    </r>
    <r>
      <rPr>
        <sz val="10"/>
        <color theme="1"/>
        <rFont val="Arial Narrow"/>
        <family val="2"/>
        <charset val="238"/>
      </rPr>
      <t xml:space="preserve"> ter postavitev v beton </t>
    </r>
    <r>
      <rPr>
        <b/>
        <sz val="10"/>
        <color theme="1"/>
        <rFont val="Arial Narrow"/>
        <family val="2"/>
        <charset val="238"/>
      </rPr>
      <t>C16/20</t>
    </r>
    <r>
      <rPr>
        <sz val="10"/>
        <color theme="1"/>
        <rFont val="Arial Narrow"/>
        <family val="2"/>
        <charset val="238"/>
      </rPr>
      <t xml:space="preserve"> s porabo 0,15 m3/m' in zalivanje stikov s cementno malto.
Obračun za </t>
    </r>
    <r>
      <rPr>
        <b/>
        <sz val="10"/>
        <color theme="1"/>
        <rFont val="Arial Narrow"/>
        <family val="2"/>
        <charset val="238"/>
      </rPr>
      <t>m'</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</si>
  <si>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betonskih robnikov </t>
    </r>
    <r>
      <rPr>
        <b/>
        <sz val="10"/>
        <color theme="1"/>
        <rFont val="Arial Narrow"/>
        <family val="2"/>
        <charset val="238"/>
      </rPr>
      <t>5/15/100</t>
    </r>
    <r>
      <rPr>
        <sz val="10"/>
        <color theme="1"/>
        <rFont val="Arial Narrow"/>
        <family val="2"/>
        <charset val="238"/>
      </rPr>
      <t xml:space="preserve"> z nakladanjem na kamion in odvozom na stalno lastno deponijo, vključno z manipulativnimi stroški in stroški deponije. Dobava in vgradnja novih betonskih robnikov </t>
    </r>
    <r>
      <rPr>
        <b/>
        <sz val="10"/>
        <color theme="1"/>
        <rFont val="Arial Narrow"/>
        <family val="2"/>
        <charset val="238"/>
      </rPr>
      <t>5/15/100</t>
    </r>
    <r>
      <rPr>
        <sz val="10"/>
        <color theme="1"/>
        <rFont val="Arial Narrow"/>
        <family val="2"/>
        <charset val="238"/>
      </rPr>
      <t xml:space="preserve"> ter postavitev v beton </t>
    </r>
    <r>
      <rPr>
        <b/>
        <sz val="10"/>
        <color theme="1"/>
        <rFont val="Arial Narrow"/>
        <family val="2"/>
        <charset val="238"/>
      </rPr>
      <t>C16/20</t>
    </r>
    <r>
      <rPr>
        <sz val="10"/>
        <color theme="1"/>
        <rFont val="Arial Narrow"/>
        <family val="2"/>
        <charset val="238"/>
      </rPr>
      <t xml:space="preserve"> s porabo 0,15 m3/m' in zalivanje stikov s cementno malto.
Obračun za </t>
    </r>
    <r>
      <rPr>
        <b/>
        <sz val="10"/>
        <color theme="1"/>
        <rFont val="Arial Narrow"/>
        <family val="2"/>
        <charset val="238"/>
      </rPr>
      <t>m'</t>
    </r>
    <r>
      <rPr>
        <sz val="10"/>
        <color theme="1"/>
        <rFont val="Arial Narrow"/>
        <family val="2"/>
        <charset val="238"/>
      </rPr>
      <t>.</t>
    </r>
  </si>
  <si>
    <r>
      <rPr>
        <b/>
        <sz val="10"/>
        <color theme="1"/>
        <rFont val="Arial Narrow"/>
        <family val="2"/>
        <charset val="238"/>
      </rPr>
      <t>Odstranitev</t>
    </r>
    <r>
      <rPr>
        <sz val="10"/>
        <color theme="1"/>
        <rFont val="Arial Narrow"/>
        <family val="2"/>
        <charset val="238"/>
      </rPr>
      <t xml:space="preserve"> roba </t>
    </r>
    <r>
      <rPr>
        <b/>
        <sz val="10"/>
        <color theme="1"/>
        <rFont val="Arial Narrow"/>
        <family val="2"/>
        <charset val="238"/>
      </rPr>
      <t>granitnih kock</t>
    </r>
    <r>
      <rPr>
        <sz val="10"/>
        <color theme="1"/>
        <rFont val="Arial Narrow"/>
        <family val="2"/>
        <charset val="238"/>
      </rPr>
      <t xml:space="preserve"> in </t>
    </r>
    <r>
      <rPr>
        <b/>
        <sz val="10"/>
        <color theme="1"/>
        <rFont val="Arial Narrow"/>
        <family val="2"/>
        <charset val="238"/>
      </rPr>
      <t>vzpostavitev v prvotno stanje</t>
    </r>
    <r>
      <rPr>
        <sz val="10"/>
        <color theme="1"/>
        <rFont val="Arial Narrow"/>
        <family val="2"/>
        <charset val="238"/>
      </rPr>
      <t xml:space="preserve"> ob zaključku gradbenih del. Postavka vključuje dobavo in polaganje manjkajočih in ohranjenih granitnih kock, vključno s potrebnim materialom in delom.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</si>
  <si>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 xml:space="preserve">Izdelava geodetskega posnetka </t>
    </r>
    <r>
      <rPr>
        <sz val="10"/>
        <color theme="1"/>
        <rFont val="Arial Narrow"/>
        <family val="2"/>
        <charset val="238"/>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hišnega priključka.</t>
    </r>
  </si>
  <si>
    <r>
      <rPr>
        <b/>
        <sz val="10"/>
        <color theme="1"/>
        <rFont val="Arial Narrow"/>
        <family val="2"/>
        <charset val="238"/>
      </rPr>
      <t>Demontaža obstoječih cevi</t>
    </r>
    <r>
      <rPr>
        <sz val="10"/>
        <color theme="1"/>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theme="1"/>
        <rFont val="Arial Narrow"/>
        <family val="2"/>
        <charset val="238"/>
      </rPr>
      <t>1 kos</t>
    </r>
    <r>
      <rPr>
        <sz val="10"/>
        <color theme="1"/>
        <rFont val="Arial Narrow"/>
        <family val="2"/>
        <charset val="238"/>
      </rPr>
      <t>.</t>
    </r>
  </si>
  <si>
    <r>
      <t>Prenos, spuščanje in montaža NL fazonskih kosov (</t>
    </r>
    <r>
      <rPr>
        <b/>
        <sz val="10"/>
        <color theme="1"/>
        <rFont val="Arial Narrow"/>
        <family val="2"/>
        <charset val="238"/>
      </rPr>
      <t>DN 80 - DN 100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</si>
  <si>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80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</si>
  <si>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100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</si>
  <si>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podtalnega ali nadtalnega </t>
    </r>
    <r>
      <rPr>
        <b/>
        <sz val="10"/>
        <color theme="1"/>
        <rFont val="Arial Narrow"/>
        <family val="2"/>
        <charset val="238"/>
      </rPr>
      <t>hidranta</t>
    </r>
    <r>
      <rPr>
        <sz val="10"/>
        <color theme="1"/>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</si>
  <si>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polaganje vseh cevi v jarek ter montaža in poravnava v vertikalni in horizontalni smeri.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</si>
  <si>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t>
    </r>
    <r>
      <rPr>
        <b/>
        <sz val="10"/>
        <color theme="1"/>
        <rFont val="Arial Narrow"/>
        <family val="2"/>
        <charset val="238"/>
      </rPr>
      <t>odzračevalne garniture</t>
    </r>
    <r>
      <rPr>
        <sz val="10"/>
        <color theme="1"/>
        <rFont val="Arial Narrow"/>
        <family val="2"/>
        <charset val="238"/>
      </rPr>
      <t xml:space="preserve"> (podzemna izvedba s cestno kapo).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</si>
  <si>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zobčastih </t>
    </r>
    <r>
      <rPr>
        <b/>
        <sz val="10"/>
        <color theme="1"/>
        <rFont val="Arial Narrow"/>
        <family val="2"/>
        <charset val="238"/>
      </rPr>
      <t>spojk</t>
    </r>
    <r>
      <rPr>
        <sz val="10"/>
        <color theme="1"/>
        <rFont val="Arial Narrow"/>
        <family val="2"/>
        <charset val="238"/>
      </rPr>
      <t xml:space="preserve">, maxi quick spojk in univerzalnih spojk.
Obračun za </t>
    </r>
    <r>
      <rPr>
        <b/>
        <sz val="10"/>
        <color theme="1"/>
        <rFont val="Arial Narrow"/>
        <family val="2"/>
        <charset val="238"/>
      </rPr>
      <t>1 kos</t>
    </r>
    <r>
      <rPr>
        <sz val="10"/>
        <color theme="1"/>
        <rFont val="Arial Narrow"/>
        <family val="2"/>
        <charset val="238"/>
      </rPr>
      <t>.</t>
    </r>
  </si>
  <si>
    <r>
      <t xml:space="preserve">Izvedba </t>
    </r>
    <r>
      <rPr>
        <b/>
        <sz val="10"/>
        <color theme="1"/>
        <rFont val="Arial Narrow"/>
        <family val="2"/>
        <charset val="238"/>
      </rPr>
      <t>tlačnega preizkusa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v skladu s standardom EN 805 in zahtevami upravljalca vodovoda.
Obračun za </t>
    </r>
    <r>
      <rPr>
        <b/>
        <sz val="10"/>
        <color theme="1"/>
        <rFont val="Arial Narrow"/>
        <family val="2"/>
        <charset val="238"/>
      </rPr>
      <t xml:space="preserve">1 m' </t>
    </r>
    <r>
      <rPr>
        <sz val="10"/>
        <color theme="1"/>
        <rFont val="Arial Narrow"/>
        <family val="2"/>
        <charset val="238"/>
      </rPr>
      <t>voda.</t>
    </r>
  </si>
  <si>
    <r>
      <rPr>
        <b/>
        <sz val="10"/>
        <color theme="1"/>
        <rFont val="Arial Narrow"/>
        <family val="2"/>
        <charset val="238"/>
      </rPr>
      <t>Dezinfekcija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pred izvedbo prevezav in vključitvijo v obratovanje. Postavka vključuje izpiranje cevovoda in pridobitev dokazila o ustreznosti kvalitete vode.
Obračun za </t>
    </r>
    <r>
      <rPr>
        <b/>
        <sz val="10"/>
        <color theme="1"/>
        <rFont val="Arial Narrow"/>
        <family val="2"/>
        <charset val="238"/>
      </rPr>
      <t>1 m'</t>
    </r>
    <r>
      <rPr>
        <sz val="10"/>
        <color theme="1"/>
        <rFont val="Arial Narrow"/>
        <family val="2"/>
        <charset val="238"/>
      </rPr>
      <t>.</t>
    </r>
  </si>
  <si>
    <r>
      <t xml:space="preserve">Nabava in </t>
    </r>
    <r>
      <rPr>
        <b/>
        <sz val="10"/>
        <color theme="1"/>
        <rFont val="Arial Narrow"/>
        <family val="2"/>
        <charset val="238"/>
      </rPr>
      <t>polaganje označevalnega traku</t>
    </r>
    <r>
      <rPr>
        <sz val="10"/>
        <color theme="1"/>
        <rFont val="Arial Narrow"/>
        <family val="2"/>
        <charset val="238"/>
      </rPr>
      <t xml:space="preserve"> nad vodovodnimi cevmi.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</si>
  <si>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Nabava</t>
    </r>
    <r>
      <rPr>
        <sz val="10"/>
        <color theme="1"/>
        <rFont val="Arial Narrow"/>
        <family val="2"/>
        <charset val="238"/>
      </rPr>
      <t xml:space="preserve">, dobava in montaža </t>
    </r>
    <r>
      <rPr>
        <b/>
        <sz val="10"/>
        <color theme="1"/>
        <rFont val="Arial Narrow"/>
        <family val="2"/>
        <charset val="238"/>
      </rPr>
      <t>tablic</t>
    </r>
    <r>
      <rPr>
        <sz val="10"/>
        <color theme="1"/>
        <rFont val="Arial Narrow"/>
        <family val="2"/>
        <charset val="238"/>
      </rPr>
      <t xml:space="preserve"> za označevanje podtalnih hidrantov, zračnikov in zasunov.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</si>
  <si>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montažnih del.</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</si>
  <si>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100 % in strojno 0 %</t>
    </r>
    <r>
      <rPr>
        <sz val="10"/>
        <color theme="1"/>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color theme="1"/>
        <rFont val="Arial Narrow"/>
        <family val="2"/>
        <charset val="238"/>
      </rPr>
      <t>odlaganje materiala na rob izkopa</t>
    </r>
    <r>
      <rPr>
        <sz val="10"/>
        <color theme="1"/>
        <rFont val="Arial Narrow"/>
        <family val="2"/>
        <charset val="238"/>
      </rPr>
      <t xml:space="preserve"> </t>
    </r>
    <r>
      <rPr>
        <b/>
        <sz val="10"/>
        <color theme="1"/>
        <rFont val="Arial Narrow"/>
        <family val="2"/>
        <charset val="238"/>
      </rPr>
      <t>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 in 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</si>
  <si>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theme="1"/>
        <rFont val="Arial Narrow"/>
        <family val="2"/>
        <charset val="238"/>
      </rPr>
      <t>nakladanje 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</si>
  <si>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100 % in strojno 0 %</t>
    </r>
    <r>
      <rPr>
        <sz val="10"/>
        <color theme="1"/>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color theme="1"/>
        <rFont val="Arial Narrow"/>
        <family val="2"/>
        <charset val="238"/>
      </rPr>
      <t>ročno nakladanje 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 in 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</si>
  <si>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utrjenimi</t>
    </r>
    <r>
      <rPr>
        <sz val="10"/>
        <color theme="1"/>
        <rFont val="Arial Narrow"/>
        <family val="2"/>
        <charset val="238"/>
      </rPr>
      <t xml:space="preserve"> površinami - odstranitev ploščic in tlakovcev, rezanje in rušenje asfalta ter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theme="1"/>
        <rFont val="Arial Narrow"/>
        <family val="2"/>
        <charset val="238"/>
      </rPr>
      <t>nakladanje in odvoz</t>
    </r>
    <r>
      <rPr>
        <sz val="10"/>
        <color theme="1"/>
        <rFont val="Arial Narrow"/>
        <family val="2"/>
        <charset val="238"/>
      </rPr>
      <t xml:space="preserve"> odvečnega materiala, polaganje tlakovcev in ploščic skupaj z dobavo manjkajočih, asfaltiranje z AC 8 surf B 70/100 A4 v debelini do 6 cm in zalivanje stikov - vzpostavitev prvotnega stanja po </t>
    </r>
    <r>
      <rPr>
        <b/>
        <sz val="10"/>
        <color theme="1"/>
        <rFont val="Arial Narrow"/>
        <family val="2"/>
        <charset val="238"/>
      </rPr>
      <t>dvoriščih in pločnikih</t>
    </r>
    <r>
      <rPr>
        <sz val="10"/>
        <color theme="1"/>
        <rFont val="Arial Narrow"/>
        <family val="2"/>
        <charset val="238"/>
      </rPr>
      <t xml:space="preserve">. V postavki je  vključen ves potreben material in delo.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</si>
  <si>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cestnimi</t>
    </r>
    <r>
      <rPr>
        <sz val="10"/>
        <color theme="1"/>
        <rFont val="Arial Narrow"/>
        <family val="2"/>
        <charset val="238"/>
      </rPr>
      <t xml:space="preserve"> površinami - rezanje in rušenje asfalta ter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theme="1"/>
        <rFont val="Arial Narrow"/>
        <family val="2"/>
        <charset val="238"/>
      </rPr>
      <t>nakladanje in odvoz</t>
    </r>
    <r>
      <rPr>
        <sz val="10"/>
        <color theme="1"/>
        <rFont val="Arial Narrow"/>
        <family val="2"/>
        <charset val="238"/>
      </rPr>
      <t xml:space="preserve"> odvečnega materiala, </t>
    </r>
    <r>
      <rPr>
        <b/>
        <sz val="10"/>
        <color theme="1"/>
        <rFont val="Arial Narrow"/>
        <family val="2"/>
        <charset val="238"/>
      </rPr>
      <t>brez dobave asfalta</t>
    </r>
    <r>
      <rPr>
        <sz val="10"/>
        <color theme="1"/>
        <rFont val="Arial Narrow"/>
        <family val="2"/>
        <charset val="238"/>
      </rPr>
      <t xml:space="preserve">. V postavki je vključen ves potreben material in delo.
Obračun za </t>
    </r>
    <r>
      <rPr>
        <b/>
        <sz val="10"/>
        <color theme="1"/>
        <rFont val="Arial Narrow"/>
        <family val="2"/>
        <charset val="238"/>
      </rPr>
      <t>1 m'</t>
    </r>
    <r>
      <rPr>
        <sz val="10"/>
        <color theme="1"/>
        <rFont val="Arial Narrow"/>
        <family val="2"/>
        <charset val="238"/>
      </rPr>
      <t>.</t>
    </r>
  </si>
  <si>
    <r>
      <t xml:space="preserve">Vzdrževanje </t>
    </r>
    <r>
      <rPr>
        <b/>
        <sz val="10"/>
        <color theme="1"/>
        <rFont val="Arial Narrow"/>
        <family val="2"/>
        <charset val="238"/>
      </rPr>
      <t>makedamskega vozišča</t>
    </r>
    <r>
      <rPr>
        <sz val="10"/>
        <color theme="1"/>
        <rFont val="Arial Narrow"/>
        <family val="2"/>
        <charset val="238"/>
      </rPr>
      <t xml:space="preserve"> z dosipom materiala pred dokončno utrditvijo vozišča. Izvedba vsakodnevno v času gradnje.</t>
    </r>
  </si>
  <si>
    <t>1.54</t>
  </si>
  <si>
    <t>1.55</t>
  </si>
  <si>
    <t>1.56</t>
  </si>
  <si>
    <r>
      <t xml:space="preserve">Nabava in polaganje </t>
    </r>
    <r>
      <rPr>
        <b/>
        <sz val="10"/>
        <color theme="1"/>
        <rFont val="Arial Narrow"/>
        <family val="2"/>
        <charset val="238"/>
      </rPr>
      <t>signalnega traku</t>
    </r>
    <r>
      <rPr>
        <sz val="10"/>
        <color theme="1"/>
        <rFont val="Arial Narrow"/>
        <family val="2"/>
        <charset val="238"/>
      </rPr>
      <t xml:space="preserve"> nad cevmi priključkov.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</si>
  <si>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Izpiranje</t>
    </r>
    <r>
      <rPr>
        <sz val="10"/>
        <color theme="1"/>
        <rFont val="Arial Narrow"/>
        <family val="2"/>
        <charset val="238"/>
      </rPr>
      <t xml:space="preserve"> cevi priključkov.
Obračun za </t>
    </r>
    <r>
      <rPr>
        <b/>
        <sz val="10"/>
        <color theme="1"/>
        <rFont val="Arial Narrow"/>
        <family val="2"/>
        <charset val="238"/>
      </rPr>
      <t>1 m'</t>
    </r>
    <r>
      <rPr>
        <sz val="10"/>
        <color theme="1"/>
        <rFont val="Arial Narrow"/>
        <family val="2"/>
        <charset val="238"/>
      </rPr>
      <t>.</t>
    </r>
  </si>
  <si>
    <r>
      <t xml:space="preserve">Prenos, spuščanje in montaža vodovodne cevi </t>
    </r>
    <r>
      <rPr>
        <b/>
        <sz val="10"/>
        <color theme="1"/>
        <rFont val="Arial Narrow"/>
        <family val="2"/>
        <charset val="238"/>
      </rPr>
      <t>PE 100 d 32x3 mm v zaščitno cev PE 80 d 63</t>
    </r>
    <r>
      <rPr>
        <sz val="10"/>
        <color theme="1"/>
        <rFont val="Arial Narrow"/>
        <family val="2"/>
        <charset val="238"/>
      </rPr>
      <t xml:space="preserve"> s tesnilnimi zamaški, vključno s prevezavo na ločno spojko pri zasunu in armaturo v merilnem mestu, kjer se obnavlja celotna trasa.
Obračun za </t>
    </r>
    <r>
      <rPr>
        <b/>
        <sz val="10"/>
        <color theme="1"/>
        <rFont val="Arial Narrow"/>
        <family val="2"/>
        <charset val="238"/>
      </rPr>
      <t>1 m'</t>
    </r>
    <r>
      <rPr>
        <sz val="10"/>
        <color theme="1"/>
        <rFont val="Arial Narrow"/>
        <family val="2"/>
        <charset val="238"/>
      </rPr>
      <t>.</t>
    </r>
  </si>
  <si>
    <r>
      <t xml:space="preserve">Montaža univerzalnega navrtalnega zasuna za cevovod </t>
    </r>
    <r>
      <rPr>
        <b/>
        <sz val="10"/>
        <color theme="1"/>
        <rFont val="Arial Narrow"/>
        <family val="2"/>
        <charset val="238"/>
      </rPr>
      <t>NL DN 100</t>
    </r>
    <r>
      <rPr>
        <sz val="10"/>
        <color theme="1"/>
        <rFont val="Arial Narrow"/>
        <family val="2"/>
        <charset val="238"/>
      </rPr>
      <t xml:space="preserve"> z montažo vgradne garniture in cestne kape z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</si>
  <si>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Demontaža</t>
    </r>
    <r>
      <rPr>
        <sz val="10"/>
        <color theme="1"/>
        <rFont val="Arial Narrow"/>
        <family val="2"/>
        <charset val="238"/>
      </rPr>
      <t xml:space="preserve"> obstoječih spojnih kosov, krogelnih pip fi 1", krogelnih pip z izpustom fi 1" in prehodnih spojk PE d 32 v starem vodomernem mestu ter </t>
    </r>
    <r>
      <rPr>
        <b/>
        <sz val="10"/>
        <color theme="1"/>
        <rFont val="Arial Narrow"/>
        <family val="2"/>
        <charset val="238"/>
      </rPr>
      <t>montaža vodomera v nov vodomerni jašek</t>
    </r>
    <r>
      <rPr>
        <sz val="10"/>
        <color theme="1"/>
        <rFont val="Arial Narrow"/>
        <family val="2"/>
        <charset val="238"/>
      </rPr>
      <t xml:space="preserve">. Postavka vključuje tudi dobavo in montažo novih spojnih kosov in cevi za povezavo v starem jašku ter </t>
    </r>
    <r>
      <rPr>
        <b/>
        <sz val="10"/>
        <color theme="1"/>
        <rFont val="Arial Narrow"/>
        <family val="2"/>
        <charset val="238"/>
      </rPr>
      <t>blindiranje</t>
    </r>
    <r>
      <rPr>
        <sz val="10"/>
        <color theme="1"/>
        <rFont val="Arial Narrow"/>
        <family val="2"/>
        <charset val="238"/>
      </rPr>
      <t xml:space="preserve"> starega priključka.
Obračun za </t>
    </r>
    <r>
      <rPr>
        <b/>
        <sz val="10"/>
        <color theme="1"/>
        <rFont val="Arial Narrow"/>
        <family val="2"/>
        <charset val="238"/>
      </rPr>
      <t>1 kos</t>
    </r>
    <r>
      <rPr>
        <sz val="10"/>
        <color theme="1"/>
        <rFont val="Arial Narrow"/>
        <family val="2"/>
        <charset val="238"/>
      </rPr>
      <t>.</t>
    </r>
  </si>
  <si>
    <r>
      <t xml:space="preserve">Dobava in vgradnja </t>
    </r>
    <r>
      <rPr>
        <b/>
        <sz val="10"/>
        <color theme="1"/>
        <rFont val="Arial Narrow"/>
        <family val="2"/>
        <charset val="238"/>
      </rPr>
      <t>alumplast cevi 3/4" v obstoječo</t>
    </r>
    <r>
      <rPr>
        <sz val="10"/>
        <color theme="1"/>
        <rFont val="Arial Narrow"/>
        <family val="2"/>
        <charset val="238"/>
      </rPr>
      <t xml:space="preserve"> PE cev kot zaščitno, vključno z vsemi spoji in navezavo.
Obračun za </t>
    </r>
    <r>
      <rPr>
        <b/>
        <sz val="10"/>
        <color theme="1"/>
        <rFont val="Arial Narrow"/>
        <family val="2"/>
        <charset val="238"/>
      </rPr>
      <t>1 m'</t>
    </r>
    <r>
      <rPr>
        <sz val="10"/>
        <color theme="1"/>
        <rFont val="Arial Narrow"/>
        <family val="2"/>
        <charset val="238"/>
      </rPr>
      <t>.</t>
    </r>
  </si>
  <si>
    <r>
      <t xml:space="preserve">Dobava in montaža </t>
    </r>
    <r>
      <rPr>
        <b/>
        <sz val="10"/>
        <color theme="1"/>
        <rFont val="Arial Narrow"/>
        <family val="2"/>
        <charset val="238"/>
      </rPr>
      <t>nadomestne povezave cevi (pocinkana izolirana cev 3/4")</t>
    </r>
    <r>
      <rPr>
        <sz val="10"/>
        <color theme="1"/>
        <rFont val="Arial Narrow"/>
        <family val="2"/>
        <charset val="238"/>
      </rPr>
      <t xml:space="preserve"> ter vzpostavitev prvotnega stanja po prevezavi cevi. Cena zajema dobavo, izdelavo, vse potrebne fazonske kose, toplotno izolacijo, prevrtanje skozi notranje zidove, pritrjevanje in delovne odre.
Obračun za </t>
    </r>
    <r>
      <rPr>
        <b/>
        <sz val="10"/>
        <color theme="1"/>
        <rFont val="Arial Narrow"/>
        <family val="2"/>
        <charset val="238"/>
      </rPr>
      <t>1 m'</t>
    </r>
    <r>
      <rPr>
        <sz val="10"/>
        <color theme="1"/>
        <rFont val="Arial Narrow"/>
        <family val="2"/>
        <charset val="238"/>
      </rPr>
      <t>.</t>
    </r>
  </si>
  <si>
    <r>
      <t xml:space="preserve">Dobava in montaža </t>
    </r>
    <r>
      <rPr>
        <b/>
        <sz val="10"/>
        <color theme="1"/>
        <rFont val="Arial Narrow"/>
        <family val="2"/>
        <charset val="238"/>
      </rPr>
      <t>nadomestne povezave cevi (izolirana alumplast cev 3/4")</t>
    </r>
    <r>
      <rPr>
        <sz val="10"/>
        <color theme="1"/>
        <rFont val="Arial Narrow"/>
        <family val="2"/>
        <charset val="238"/>
      </rPr>
      <t xml:space="preserve"> ter vzpostavitev prvotnega stanja po prevezavi. Cena zajema dobavo, izdelavo, vse potrebne fazonske kose, toplotno izolacijo, prevrtanje skozi notranje zidove, pritrjevanje in delovne odre.
Obračun za </t>
    </r>
    <r>
      <rPr>
        <b/>
        <sz val="10"/>
        <color theme="1"/>
        <rFont val="Arial Narrow"/>
        <family val="2"/>
        <charset val="238"/>
      </rPr>
      <t>1 m'</t>
    </r>
    <r>
      <rPr>
        <sz val="10"/>
        <color theme="1"/>
        <rFont val="Arial Narrow"/>
        <family val="2"/>
        <charset val="238"/>
      </rPr>
      <t>.</t>
    </r>
  </si>
  <si>
    <r>
      <t xml:space="preserve">Montaža tipskega </t>
    </r>
    <r>
      <rPr>
        <b/>
        <sz val="10"/>
        <color theme="1"/>
        <rFont val="Arial Narrow"/>
        <family val="2"/>
        <charset val="238"/>
      </rPr>
      <t>PEHD zunanjega termo jaška DN 500</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xml:space="preserve">, vključno z vsemi zemeljskimi in montažnimi deli in potrebnim materialom.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</si>
  <si>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vmesni</t>
    </r>
    <r>
      <rPr>
        <sz val="10"/>
        <color theme="1"/>
        <rFont val="Arial Narrow"/>
        <family val="2"/>
        <charset val="238"/>
      </rPr>
      <t xml:space="preserve"> ravni kos, L = 1 m, </t>
    </r>
    <r>
      <rPr>
        <b/>
        <sz val="10"/>
        <color theme="1"/>
        <rFont val="Arial Narrow"/>
        <family val="2"/>
        <charset val="238"/>
      </rPr>
      <t>DN 100</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</si>
  <si>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100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</si>
  <si>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100</t>
    </r>
  </si>
  <si>
    <t>V ceni NL cevi so všteta potrebna standardna tesnila in Vi tesnila.</t>
  </si>
  <si>
    <t>V ceni NL fazonskih kosov so všteta vsa potrebna tesnila. V ceni NL kosov, spojnih kosov in armaturah na prirobnico so všteta vsa potrebna tesnila in vijačni material.</t>
  </si>
  <si>
    <r>
      <t xml:space="preserve">E kos, </t>
    </r>
    <r>
      <rPr>
        <b/>
        <sz val="10"/>
        <color theme="1"/>
        <rFont val="Arial Narrow"/>
        <family val="2"/>
        <charset val="238"/>
      </rPr>
      <t>DN 100</t>
    </r>
    <r>
      <rPr>
        <sz val="10"/>
        <color theme="1"/>
        <rFont val="Arial Narrow"/>
        <family val="2"/>
        <charset val="238"/>
      </rPr>
      <t>, PN 10</t>
    </r>
  </si>
  <si>
    <r>
      <t xml:space="preserve">F kos z vrtljivo prirobnico, </t>
    </r>
    <r>
      <rPr>
        <b/>
        <sz val="10"/>
        <color theme="1"/>
        <rFont val="Arial Narrow"/>
        <family val="2"/>
        <charset val="238"/>
      </rPr>
      <t>DN 100</t>
    </r>
    <r>
      <rPr>
        <sz val="10"/>
        <color theme="1"/>
        <rFont val="Arial Narrow"/>
        <family val="2"/>
        <charset val="238"/>
      </rPr>
      <t>, PN 10</t>
    </r>
  </si>
  <si>
    <r>
      <t xml:space="preserve">N kos, </t>
    </r>
    <r>
      <rPr>
        <b/>
        <sz val="10"/>
        <color theme="1"/>
        <rFont val="Arial Narrow"/>
        <family val="2"/>
        <charset val="238"/>
      </rPr>
      <t>DN 80</t>
    </r>
    <r>
      <rPr>
        <sz val="10"/>
        <color theme="1"/>
        <rFont val="Arial Narrow"/>
        <family val="2"/>
        <charset val="238"/>
      </rPr>
      <t>, PN 10</t>
    </r>
  </si>
  <si>
    <r>
      <t xml:space="preserve">T kos z vrtljivo prirobnivo, </t>
    </r>
    <r>
      <rPr>
        <b/>
        <sz val="10"/>
        <color theme="1"/>
        <rFont val="Arial Narrow"/>
        <family val="2"/>
        <charset val="238"/>
      </rPr>
      <t>DN 100x100</t>
    </r>
    <r>
      <rPr>
        <sz val="10"/>
        <color theme="1"/>
        <rFont val="Arial Narrow"/>
        <family val="2"/>
        <charset val="238"/>
      </rPr>
      <t>, PN 10</t>
    </r>
  </si>
  <si>
    <r>
      <t xml:space="preserve">X kos, </t>
    </r>
    <r>
      <rPr>
        <b/>
        <sz val="10"/>
        <color theme="1"/>
        <rFont val="Arial Narrow"/>
        <family val="2"/>
        <charset val="238"/>
      </rPr>
      <t>DN 100</t>
    </r>
    <r>
      <rPr>
        <sz val="10"/>
        <color theme="1"/>
        <rFont val="Arial Narrow"/>
        <family val="2"/>
        <charset val="238"/>
      </rPr>
      <t>, PN 10</t>
    </r>
  </si>
  <si>
    <r>
      <t xml:space="preserve">X kos, </t>
    </r>
    <r>
      <rPr>
        <b/>
        <sz val="10"/>
        <color theme="1"/>
        <rFont val="Arial Narrow"/>
        <family val="2"/>
        <charset val="238"/>
      </rPr>
      <t>DN 50</t>
    </r>
    <r>
      <rPr>
        <sz val="10"/>
        <color theme="1"/>
        <rFont val="Arial Narrow"/>
        <family val="2"/>
        <charset val="238"/>
      </rPr>
      <t>, PN 10</t>
    </r>
  </si>
  <si>
    <r>
      <t xml:space="preserve">MMA kos, </t>
    </r>
    <r>
      <rPr>
        <b/>
        <sz val="10"/>
        <color theme="1"/>
        <rFont val="Arial Narrow"/>
        <family val="2"/>
        <charset val="238"/>
      </rPr>
      <t>Vi spoj, DN 100x80</t>
    </r>
    <r>
      <rPr>
        <sz val="10"/>
        <color theme="1"/>
        <rFont val="Arial Narrow"/>
        <family val="2"/>
        <charset val="238"/>
      </rPr>
      <t>, PN 10</t>
    </r>
  </si>
  <si>
    <r>
      <t xml:space="preserve">MMK kos 22,5°, </t>
    </r>
    <r>
      <rPr>
        <b/>
        <sz val="10"/>
        <color theme="1"/>
        <rFont val="Arial Narrow"/>
        <family val="2"/>
        <charset val="238"/>
      </rPr>
      <t>Vi spoj, DN 100</t>
    </r>
  </si>
  <si>
    <r>
      <t xml:space="preserve">MMK kos 11,25°, </t>
    </r>
    <r>
      <rPr>
        <b/>
        <sz val="10"/>
        <color theme="1"/>
        <rFont val="Arial Narrow"/>
        <family val="2"/>
        <charset val="238"/>
      </rPr>
      <t>Vi spoj, DN 100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</si>
  <si>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</si>
  <si>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50,</t>
    </r>
    <r>
      <rPr>
        <sz val="10"/>
        <color theme="1"/>
        <rFont val="Arial Narrow"/>
        <family val="2"/>
        <charset val="238"/>
      </rPr>
      <t xml:space="preserve">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</si>
  <si>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100,</t>
    </r>
    <r>
      <rPr>
        <sz val="10"/>
        <color theme="1"/>
        <rFont val="Arial Narrow"/>
        <family val="2"/>
        <charset val="238"/>
      </rPr>
      <t xml:space="preserve"> PN 10</t>
    </r>
  </si>
  <si>
    <r>
      <rPr>
        <b/>
        <sz val="10"/>
        <color theme="1"/>
        <rFont val="Arial Narrow"/>
        <family val="2"/>
        <charset val="238"/>
      </rPr>
      <t>Nadtalni INOX hidrant</t>
    </r>
    <r>
      <rPr>
        <sz val="10"/>
        <color theme="1"/>
        <rFont val="Arial Narrow"/>
        <family val="2"/>
        <charset val="238"/>
      </rPr>
      <t xml:space="preserve"> lomljive izvedbe z letečo prirobnico in vgradno dolžino 1,25 m, </t>
    </r>
    <r>
      <rPr>
        <b/>
        <sz val="10"/>
        <color theme="1"/>
        <rFont val="Arial Narrow"/>
        <family val="2"/>
        <charset val="238"/>
      </rPr>
      <t>DN 80</t>
    </r>
    <r>
      <rPr>
        <sz val="10"/>
        <color theme="1"/>
        <rFont val="Arial Narrow"/>
        <family val="2"/>
        <charset val="238"/>
      </rPr>
      <t xml:space="preserve"> (skladen z SIST EN 14384:2005).</t>
    </r>
  </si>
  <si>
    <r>
      <rPr>
        <b/>
        <sz val="10"/>
        <color theme="1"/>
        <rFont val="Arial Narrow"/>
        <family val="2"/>
        <charset val="238"/>
      </rPr>
      <t>Podtalni hidrant-blatnik</t>
    </r>
    <r>
      <rPr>
        <sz val="10"/>
        <color theme="1"/>
        <rFont val="Arial Narrow"/>
        <family val="2"/>
        <charset val="238"/>
      </rPr>
      <t xml:space="preserve"> s podložko in cestno kapo,               </t>
    </r>
    <r>
      <rPr>
        <b/>
        <sz val="10"/>
        <color theme="1"/>
        <rFont val="Arial Narrow"/>
        <family val="2"/>
        <charset val="238"/>
      </rPr>
      <t>H = 1,5 m</t>
    </r>
    <r>
      <rPr>
        <sz val="10"/>
        <color theme="1"/>
        <rFont val="Arial Narrow"/>
        <family val="2"/>
        <charset val="238"/>
      </rPr>
      <t xml:space="preserve">, npr. Hawle 490F/490Z z možnostjo popolne izpraznitve in pretokom 165 m3/h pri 1 bar tlačne razlike,      </t>
    </r>
    <r>
      <rPr>
        <b/>
        <sz val="10"/>
        <color theme="1"/>
        <rFont val="Arial Narrow"/>
        <family val="2"/>
        <charset val="238"/>
      </rPr>
      <t>DN 80</t>
    </r>
    <r>
      <rPr>
        <sz val="10"/>
        <color theme="1"/>
        <rFont val="Arial Narrow"/>
        <family val="2"/>
        <charset val="238"/>
      </rPr>
      <t>, PN 16 (skladen z DIN 3221).</t>
    </r>
  </si>
  <si>
    <r>
      <rPr>
        <b/>
        <sz val="10"/>
        <color theme="1"/>
        <rFont val="Arial Narrow"/>
        <family val="2"/>
        <charset val="238"/>
      </rPr>
      <t>Odzračevalna garnitura</t>
    </r>
    <r>
      <rPr>
        <sz val="10"/>
        <color theme="1"/>
        <rFont val="Arial Narrow"/>
        <family val="2"/>
        <charset val="238"/>
      </rPr>
      <t xml:space="preserve"> podzemne izvedbe s cestno kapo in betonsko podložko, </t>
    </r>
    <r>
      <rPr>
        <b/>
        <sz val="10"/>
        <color theme="1"/>
        <rFont val="Arial Narrow"/>
        <family val="2"/>
        <charset val="238"/>
      </rPr>
      <t>H = 1,90 m</t>
    </r>
    <r>
      <rPr>
        <sz val="10"/>
        <color theme="1"/>
        <rFont val="Arial Narrow"/>
        <family val="2"/>
        <charset val="238"/>
      </rPr>
      <t xml:space="preserve">, največji zračni pretok 3,2 m3/min, </t>
    </r>
    <r>
      <rPr>
        <b/>
        <sz val="10"/>
        <color theme="1"/>
        <rFont val="Arial Narrow"/>
        <family val="2"/>
        <charset val="238"/>
      </rPr>
      <t>DN 50</t>
    </r>
    <r>
      <rPr>
        <sz val="10"/>
        <color theme="1"/>
        <rFont val="Arial Narrow"/>
        <family val="2"/>
        <charset val="238"/>
      </rPr>
      <t>, PN 10 (skladen z DIN 2501).</t>
    </r>
  </si>
  <si>
    <t>V ceni spojnih kosov je vključen ves potreben vijačni material za medprirobnične spoje fazonskih kosov, armatur in spojnih kosov.</t>
  </si>
  <si>
    <r>
      <t xml:space="preserve">Zobčasta </t>
    </r>
    <r>
      <rPr>
        <b/>
        <sz val="10"/>
        <color theme="1"/>
        <rFont val="Arial Narrow"/>
        <family val="2"/>
        <charset val="238"/>
      </rPr>
      <t>spojka DN 80</t>
    </r>
    <r>
      <rPr>
        <sz val="10"/>
        <color theme="1"/>
        <rFont val="Arial Narrow"/>
        <family val="2"/>
        <charset val="238"/>
      </rPr>
      <t xml:space="preserve"> (d 90)</t>
    </r>
  </si>
  <si>
    <r>
      <t xml:space="preserve">Zobčasta </t>
    </r>
    <r>
      <rPr>
        <b/>
        <sz val="10"/>
        <color theme="1"/>
        <rFont val="Arial Narrow"/>
        <family val="2"/>
        <charset val="238"/>
      </rPr>
      <t>spojka DN 50</t>
    </r>
    <r>
      <rPr>
        <sz val="10"/>
        <color theme="1"/>
        <rFont val="Arial Narrow"/>
        <family val="2"/>
        <charset val="238"/>
      </rPr>
      <t xml:space="preserve"> (d 63)</t>
    </r>
  </si>
  <si>
    <r>
      <rPr>
        <b/>
        <sz val="10"/>
        <color theme="1"/>
        <rFont val="Arial Narrow"/>
        <family val="2"/>
        <charset val="238"/>
      </rPr>
      <t>Transportni stroški</t>
    </r>
    <r>
      <rPr>
        <sz val="10"/>
        <color theme="1"/>
        <rFont val="Arial Narrow"/>
        <family val="2"/>
        <charset val="238"/>
      </rPr>
      <t xml:space="preserve"> dobave materiala.  </t>
    </r>
  </si>
  <si>
    <t>3.0 NABAVA MATERIALA GLAVNI VOD</t>
  </si>
  <si>
    <r>
      <t xml:space="preserve">Vodovodne cevi </t>
    </r>
    <r>
      <rPr>
        <b/>
        <sz val="10"/>
        <color theme="1"/>
        <rFont val="Arial Narrow"/>
        <family val="2"/>
        <charset val="238"/>
      </rPr>
      <t>PE d 90x8,2 mm</t>
    </r>
  </si>
  <si>
    <r>
      <t xml:space="preserve">Vodovodne cevi </t>
    </r>
    <r>
      <rPr>
        <b/>
        <sz val="10"/>
        <color theme="1"/>
        <rFont val="Arial Narrow"/>
        <family val="2"/>
        <charset val="238"/>
      </rPr>
      <t>PE d 63x5,8 mm</t>
    </r>
  </si>
  <si>
    <r>
      <t xml:space="preserve">Vodovodne cevi </t>
    </r>
    <r>
      <rPr>
        <b/>
        <sz val="10"/>
        <color theme="1"/>
        <rFont val="Arial Narrow"/>
        <family val="2"/>
        <charset val="238"/>
      </rPr>
      <t>PE d 32x3,0 mm</t>
    </r>
    <r>
      <rPr>
        <sz val="10"/>
        <color theme="1"/>
        <rFont val="Arial Narrow"/>
        <family val="2"/>
        <charset val="238"/>
      </rPr>
      <t>, 16 barov</t>
    </r>
  </si>
  <si>
    <r>
      <t xml:space="preserve">Zaščitna cev </t>
    </r>
    <r>
      <rPr>
        <b/>
        <sz val="10"/>
        <color theme="1"/>
        <rFont val="Arial Narrow"/>
        <family val="2"/>
        <charset val="238"/>
      </rPr>
      <t>PE d 63x5,8 mm</t>
    </r>
    <r>
      <rPr>
        <sz val="10"/>
        <color theme="1"/>
        <rFont val="Arial Narrow"/>
        <family val="2"/>
        <charset val="238"/>
      </rPr>
      <t>, 8 barov</t>
    </r>
  </si>
  <si>
    <r>
      <t xml:space="preserve">Univerzalni navrtalni zasun za cevovod </t>
    </r>
    <r>
      <rPr>
        <b/>
        <sz val="10"/>
        <color theme="1"/>
        <rFont val="Arial Narrow"/>
        <family val="2"/>
        <charset val="238"/>
      </rPr>
      <t>NL DN 100</t>
    </r>
    <r>
      <rPr>
        <sz val="10"/>
        <color theme="1"/>
        <rFont val="Arial Narrow"/>
        <family val="2"/>
        <charset val="238"/>
      </rPr>
      <t xml:space="preserve"> z vgradno armaturo in cestno kapo ter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</si>
  <si>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materiala.</t>
    </r>
  </si>
  <si>
    <r>
      <t xml:space="preserve">Tipski </t>
    </r>
    <r>
      <rPr>
        <b/>
        <sz val="10"/>
        <color theme="1"/>
        <rFont val="Arial Narrow"/>
        <family val="2"/>
        <charset val="238"/>
      </rPr>
      <t>PEHD zunanji termo jašek DN 500</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vključno z betonsko podložko.</t>
    </r>
  </si>
  <si>
    <r>
      <t xml:space="preserve">Tipski </t>
    </r>
    <r>
      <rPr>
        <b/>
        <sz val="10"/>
        <color theme="1"/>
        <rFont val="Arial Narrow"/>
        <family val="2"/>
        <charset val="238"/>
      </rPr>
      <t>PEHD zunanji termo jašek DN 500 za dva vodomera</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vključno z betonsko podložko.</t>
    </r>
  </si>
  <si>
    <r>
      <rPr>
        <b/>
        <sz val="10"/>
        <color theme="1"/>
        <rFont val="Arial Narrow"/>
        <family val="2"/>
        <charset val="238"/>
      </rPr>
      <t>ISO spojka d 32/1"</t>
    </r>
    <r>
      <rPr>
        <sz val="10"/>
        <color theme="1"/>
        <rFont val="Arial Narrow"/>
        <family val="2"/>
        <charset val="238"/>
      </rPr>
      <t xml:space="preserve"> za prevezavo obstoječe cevi </t>
    </r>
    <r>
      <rPr>
        <b/>
        <sz val="10"/>
        <color theme="1"/>
        <rFont val="Arial Narrow"/>
        <family val="2"/>
        <charset val="238"/>
      </rPr>
      <t>PE d 32</t>
    </r>
    <r>
      <rPr>
        <sz val="10"/>
        <color theme="1"/>
        <rFont val="Arial Narrow"/>
        <family val="2"/>
        <charset val="238"/>
      </rPr>
      <t xml:space="preserve"> in cevi pri jaških.</t>
    </r>
  </si>
  <si>
    <t>POOBLAŠČENI INVESTITOR:</t>
  </si>
  <si>
    <t>DDV 22 %</t>
  </si>
  <si>
    <t>SKUPAJ BRUTO:</t>
  </si>
  <si>
    <r>
      <rPr>
        <b/>
        <sz val="10"/>
        <color theme="1"/>
        <rFont val="Arial Narrow"/>
        <family val="2"/>
        <charset val="238"/>
      </rPr>
      <t>Rezkanje ali rušenje</t>
    </r>
    <r>
      <rPr>
        <sz val="10"/>
        <color theme="1"/>
        <rFont val="Arial Narrow"/>
        <family val="2"/>
        <charset val="238"/>
      </rPr>
      <t xml:space="preserve"> asfaltnega cestišča v debelini do 11 cm v potrebni širini vključno z </t>
    </r>
    <r>
      <rPr>
        <b/>
        <sz val="10"/>
        <color theme="1"/>
        <rFont val="Arial Narrow"/>
        <family val="2"/>
        <charset val="238"/>
      </rPr>
      <t>zarezanjem</t>
    </r>
    <r>
      <rPr>
        <sz val="10"/>
        <color theme="1"/>
        <rFont val="Arial Narrow"/>
        <family val="2"/>
        <charset val="238"/>
      </rPr>
      <t xml:space="preserve">, poravnavanjem, zavaljanjem in odvozom na trajno lastno deponijo, vključno s stroški deponije. Zagotavljanje prevoznosti do končne ureditve.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</si>
  <si>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</si>
  <si>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</si>
  <si>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t>
    </r>
    <r>
      <rPr>
        <b/>
        <sz val="10"/>
        <color theme="1"/>
        <rFont val="Arial Narrow"/>
        <family val="2"/>
        <charset val="238"/>
      </rPr>
      <t>izdelava obsipa in nasipa</t>
    </r>
    <r>
      <rPr>
        <sz val="10"/>
        <color theme="1"/>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</si>
  <si>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 xml:space="preserve">Rezkanje asfalta </t>
    </r>
    <r>
      <rPr>
        <sz val="10"/>
        <color theme="1"/>
        <rFont val="Arial Narrow"/>
        <family val="2"/>
        <charset val="238"/>
      </rPr>
      <t xml:space="preserve">v debelini </t>
    </r>
    <r>
      <rPr>
        <b/>
        <sz val="10"/>
        <color theme="1"/>
        <rFont val="Arial Narrow"/>
        <family val="2"/>
        <charset val="238"/>
      </rPr>
      <t xml:space="preserve">3 - 5 cm </t>
    </r>
    <r>
      <rPr>
        <sz val="10"/>
        <color theme="1"/>
        <rFont val="Arial Narrow"/>
        <family val="2"/>
        <charset val="238"/>
      </rPr>
      <t xml:space="preserve">na robovih že odrezanega asfalta v </t>
    </r>
    <r>
      <rPr>
        <b/>
        <sz val="10"/>
        <color theme="1"/>
        <rFont val="Arial Narrow"/>
        <family val="2"/>
        <charset val="238"/>
      </rPr>
      <t xml:space="preserve">širini 0,20 do 0,50 m </t>
    </r>
    <r>
      <rPr>
        <sz val="10"/>
        <color theme="1"/>
        <rFont val="Arial Narrow"/>
        <family val="2"/>
        <charset val="238"/>
      </rPr>
      <t xml:space="preserve">in odvozom na trajno lastno deponijo, vključno s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</si>
  <si>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finega planuma</t>
    </r>
    <r>
      <rPr>
        <sz val="10"/>
        <color theme="1"/>
        <rFont val="Arial Narrow"/>
        <family val="2"/>
        <charset val="238"/>
      </rPr>
      <t xml:space="preserve"> zgornjega ustroja in utrjevanjem na predpisano nosilnost, vključno z dosipom materiala in meritvami nosilnosti.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</si>
  <si>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varnostnega načrta</t>
    </r>
    <r>
      <rPr>
        <sz val="10"/>
        <color theme="1"/>
        <rFont val="Arial Narrow"/>
        <family val="2"/>
        <charset val="238"/>
      </rPr>
      <t xml:space="preserve"> za enostavnejši objekt. V izdelavo so vključeni vsi stroški. Koordinacija VZPD na gradbišču. V ceno je vštet tudi en obisk na gradbišču.
V ponudbi se predpostavi cena </t>
    </r>
    <r>
      <rPr>
        <b/>
        <sz val="10"/>
        <color theme="1"/>
        <rFont val="Arial Narrow"/>
        <family val="2"/>
        <charset val="238"/>
      </rPr>
      <t>200 €</t>
    </r>
    <r>
      <rPr>
        <sz val="10"/>
        <color theme="1"/>
        <rFont val="Arial Narrow"/>
        <family val="2"/>
        <charset val="238"/>
      </rPr>
      <t>.</t>
    </r>
  </si>
  <si>
    <t>1.57</t>
  </si>
  <si>
    <r>
      <t xml:space="preserve">Zasip z </t>
    </r>
    <r>
      <rPr>
        <b/>
        <sz val="10"/>
        <color theme="1"/>
        <rFont val="Arial Narrow"/>
        <family val="2"/>
        <charset val="238"/>
      </rPr>
      <t>obstoječim materialom</t>
    </r>
    <r>
      <rPr>
        <sz val="10"/>
        <color theme="1"/>
        <rFont val="Arial Narrow"/>
        <family val="2"/>
        <charset val="238"/>
      </rPr>
      <t xml:space="preserve"> (do 10 %)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nasipa.</t>
    </r>
  </si>
  <si>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t>
    </r>
    <r>
      <rPr>
        <b/>
        <sz val="10"/>
        <color theme="1"/>
        <rFont val="Arial Narrow"/>
        <family val="2"/>
        <charset val="238"/>
      </rPr>
      <t>5000</t>
    </r>
    <r>
      <rPr>
        <sz val="10"/>
        <color theme="1"/>
        <rFont val="Arial Narrow"/>
        <family val="2"/>
        <charset val="238"/>
      </rPr>
      <t xml:space="preserve"> €, obračun je po dejanskih stroških. Naročila dodatnih elementov zapore in morebitne poškodbe zapore so stroški izvajalca.</t>
    </r>
  </si>
  <si>
    <r>
      <t>Prenos, spuščanje in montaža NL fazonskih kosov (</t>
    </r>
    <r>
      <rPr>
        <b/>
        <sz val="10"/>
        <color theme="1"/>
        <rFont val="Arial Narrow"/>
        <family val="2"/>
        <charset val="238"/>
      </rPr>
      <t>DN 50 - DN 80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</si>
  <si>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50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</si>
  <si>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t xml:space="preserve">Zobčasta </t>
    </r>
    <r>
      <rPr>
        <b/>
        <sz val="10"/>
        <color theme="1"/>
        <rFont val="Arial Narrow"/>
        <family val="2"/>
        <charset val="238"/>
      </rPr>
      <t>spojka DN 100</t>
    </r>
    <r>
      <rPr>
        <sz val="10"/>
        <color theme="1"/>
        <rFont val="Arial Narrow"/>
        <family val="2"/>
        <charset val="238"/>
      </rPr>
      <t xml:space="preserve"> (d 110)</t>
    </r>
  </si>
  <si>
    <r>
      <t xml:space="preserve">T kos z vrtljivo prirobnivo, </t>
    </r>
    <r>
      <rPr>
        <b/>
        <sz val="10"/>
        <color theme="1"/>
        <rFont val="Arial Narrow"/>
        <family val="2"/>
        <charset val="238"/>
      </rPr>
      <t>DN 100x50</t>
    </r>
    <r>
      <rPr>
        <sz val="10"/>
        <color theme="1"/>
        <rFont val="Arial Narrow"/>
        <family val="2"/>
        <charset val="238"/>
      </rPr>
      <t>, PN 10</t>
    </r>
  </si>
  <si>
    <t>4.0 SANACIJA KANALIZACIJE</t>
  </si>
  <si>
    <t>Točkovna sanacija razpok v BC fi 300mm</t>
  </si>
  <si>
    <t>Dodatna in nepredvidena dela. Obračun stroškov po dejanski porabi časa in materiala, po vpisu v gradbeni dnevnik. Ocena stroškov 20% od vrednosti materiala</t>
  </si>
  <si>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 280 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</si>
  <si>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t>Montaža univerzalnega navrtalnega zasuna za cevovod d</t>
    </r>
    <r>
      <rPr>
        <b/>
        <sz val="10"/>
        <color theme="1"/>
        <rFont val="Arial Narrow"/>
        <family val="2"/>
        <charset val="238"/>
      </rPr>
      <t>110</t>
    </r>
    <r>
      <rPr>
        <sz val="10"/>
        <color theme="1"/>
        <rFont val="Arial Narrow"/>
        <family val="2"/>
        <charset val="238"/>
      </rPr>
      <t xml:space="preserve"> z montažo vgradne garniture in cestne kape z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</si>
  <si>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t xml:space="preserve">Montaža univerzalnega navrtalnega zasuna za cevovod </t>
    </r>
    <r>
      <rPr>
        <b/>
        <sz val="10"/>
        <color theme="1"/>
        <rFont val="Arial Narrow"/>
        <family val="2"/>
        <charset val="238"/>
      </rPr>
      <t>d63</t>
    </r>
    <r>
      <rPr>
        <sz val="10"/>
        <color theme="1"/>
        <rFont val="Arial Narrow"/>
        <family val="2"/>
        <charset val="238"/>
      </rPr>
      <t xml:space="preserve"> z montažo vgradne garniture in cestne kape z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</si>
  <si>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t>Univerzalni navrtalni zasun za cevovod</t>
    </r>
    <r>
      <rPr>
        <b/>
        <sz val="10"/>
        <color theme="1"/>
        <rFont val="Arial Narrow"/>
        <family val="2"/>
        <charset val="238"/>
      </rPr>
      <t xml:space="preserve"> d110 </t>
    </r>
    <r>
      <rPr>
        <sz val="10"/>
        <color theme="1"/>
        <rFont val="Arial Narrow"/>
        <family val="2"/>
        <charset val="238"/>
      </rPr>
      <t xml:space="preserve">z vgradno armaturo in cestno kapo ter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t>
    </r>
  </si>
  <si>
    <r>
      <t xml:space="preserve">Univerzalni navrtalni zasun za cevovod </t>
    </r>
    <r>
      <rPr>
        <b/>
        <sz val="10"/>
        <color theme="1"/>
        <rFont val="Arial Narrow"/>
        <family val="2"/>
        <charset val="238"/>
      </rPr>
      <t>d63</t>
    </r>
    <r>
      <rPr>
        <sz val="10"/>
        <color theme="1"/>
        <rFont val="Arial Narrow"/>
        <family val="2"/>
        <charset val="238"/>
      </rPr>
      <t xml:space="preserve"> z vgradno armaturo in cestno kapo ter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t>
    </r>
  </si>
  <si>
    <r>
      <t xml:space="preserve">Rušenje obrobe pločnika ali vozišča iz </t>
    </r>
    <r>
      <rPr>
        <b/>
        <sz val="10"/>
        <color theme="1"/>
        <rFont val="Arial Narrow"/>
        <family val="2"/>
        <charset val="238"/>
      </rPr>
      <t>granitnih kock</t>
    </r>
    <r>
      <rPr>
        <sz val="10"/>
        <color theme="1"/>
        <rFont val="Arial Narrow"/>
        <family val="2"/>
        <charset val="238"/>
      </rPr>
      <t xml:space="preserve"> z odvozom na lastno deponijo </t>
    </r>
  </si>
  <si>
    <r>
      <t xml:space="preserve">Izdelava obrobe pločnika ali ceste iz </t>
    </r>
    <r>
      <rPr>
        <b/>
        <sz val="10"/>
        <color theme="1"/>
        <rFont val="Arial Narrow"/>
        <family val="2"/>
        <charset val="238"/>
      </rPr>
      <t>granitnih kock</t>
    </r>
    <r>
      <rPr>
        <sz val="10"/>
        <color theme="1"/>
        <rFont val="Arial Narrow"/>
        <family val="2"/>
        <charset val="238"/>
      </rPr>
      <t>. Vključno z montažo in dobavo vsega potregnega materiala, Beton kocke, fughirna masa..)</t>
    </r>
  </si>
  <si>
    <t>INVESTICIJSKO VZDRŽEVALNA DELA NA VODOVODNEM OMREŽJU V TRZINU</t>
  </si>
  <si>
    <t>VODOVOD PO JEMČEVI CESTI - 1. FAZA</t>
  </si>
  <si>
    <t>13-1267/1</t>
  </si>
  <si>
    <t>Andrej Bogataj univ. dipl. inž. grad.</t>
  </si>
  <si>
    <t>NOVEMBER 2014</t>
  </si>
  <si>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Upošteva se otežen izkop zaradi širine ceste in obstoječih komunalnih vodov.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</si>
  <si>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Upošteva se otežen izkop zaradi širine ceste in obstoječih komunalnih vodov.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</si>
  <si>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SANACIJA KANALIZACIJE SKUPAJ</t>
  </si>
  <si>
    <t>4.1.</t>
  </si>
  <si>
    <t>1.25</t>
  </si>
  <si>
    <t>2.7</t>
  </si>
  <si>
    <t>2.17</t>
  </si>
  <si>
    <t>2.19</t>
  </si>
  <si>
    <t>2.26</t>
  </si>
  <si>
    <t>1.58</t>
  </si>
  <si>
    <t>1.59</t>
  </si>
  <si>
    <t>4.0.</t>
  </si>
  <si>
    <t xml:space="preserve">ZEMELJSKA DELA </t>
  </si>
  <si>
    <t xml:space="preserve">MONTAŽNA DELA </t>
  </si>
  <si>
    <t xml:space="preserve">NABAVA VODOVODNEGA </t>
  </si>
  <si>
    <t xml:space="preserve">A: REKAPITULACIJA </t>
  </si>
  <si>
    <t>B: REKAPITULACIJA KANALIZACIJA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</si>
</sst>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 [$€-424];[Red]\-#,##0.00\ [$€-424]"/>
    <numFmt numFmtId="166" formatCode="#,##0.00\ [$€-81D]"/>
    <numFmt numFmtId="167" formatCode="#,##0.00_ ;[Red]\-#,##0.00\ "/>
  </numFmts>
  <fonts count="26" x14ac:knownFonts="1">
    <font>
      <sz val="11"/>
      <color theme="1"/>
      <name val="Calibri"/>
      <family val="2"/>
      <charset val="238"/>
      <scheme val="minor"/>
    </font>
    <font>
      <sz val="10"/>
      <name val="Arial"/>
      <family val="2"/>
      <charset val="238"/>
    </font>
    <font>
      <sz val="10"/>
      <name val="Arial Narrow"/>
      <family val="2"/>
      <charset val="238"/>
    </font>
    <font>
      <sz val="10"/>
      <color theme="1"/>
      <name val="Arial Narrow"/>
      <family val="2"/>
      <charset val="238"/>
    </font>
    <font>
      <sz val="11"/>
      <color theme="1"/>
      <name val="Arial Narrow"/>
      <family val="2"/>
      <charset val="238"/>
    </font>
    <font>
      <b/>
      <sz val="11"/>
      <color theme="1"/>
      <name val="Arial Narrow"/>
      <family val="2"/>
      <charset val="238"/>
    </font>
    <font>
      <b/>
      <sz val="10"/>
      <name val="Arial Narrow"/>
      <family val="2"/>
      <charset val="238"/>
    </font>
    <font>
      <b/>
      <sz val="10"/>
      <color theme="1"/>
      <name val="Arial Narrow"/>
      <family val="2"/>
      <charset val="238"/>
    </font>
    <font>
      <b/>
      <i/>
      <sz val="14"/>
      <name val="Arial Narrow"/>
      <family val="2"/>
      <charset val="238"/>
    </font>
    <font>
      <b/>
      <sz val="11"/>
      <name val="Arial Narrow"/>
      <family val="2"/>
      <charset val="238"/>
    </font>
    <font>
      <b/>
      <sz val="8"/>
      <name val="Arial Narrow"/>
      <family val="2"/>
      <charset val="238"/>
    </font>
    <font>
      <b/>
      <sz val="8"/>
      <color theme="1"/>
      <name val="Arial Narrow"/>
      <family val="2"/>
      <charset val="238"/>
    </font>
    <font>
      <b/>
      <sz val="12"/>
      <name val="Arial Narrow"/>
      <family val="2"/>
      <charset val="238"/>
    </font>
    <font>
      <b/>
      <sz val="12"/>
      <color theme="1"/>
      <name val="Arial Narrow"/>
      <family val="2"/>
      <charset val="238"/>
    </font>
    <font>
      <sz val="10"/>
      <color indexed="8"/>
      <name val="Arial Narrow"/>
      <family val="2"/>
      <charset val="238"/>
    </font>
    <font>
      <b/>
      <sz val="10"/>
      <color indexed="8"/>
      <name val="Arial Narrow"/>
      <family val="2"/>
      <charset val="238"/>
    </font>
    <font>
      <sz val="10"/>
      <color rgb="FFFF0000"/>
      <name val="Arial Narrow"/>
      <family val="2"/>
      <charset val="238"/>
    </font>
    <font>
      <sz val="12"/>
      <name val="Arial Narrow"/>
      <family val="2"/>
      <charset val="238"/>
    </font>
    <font>
      <sz val="11"/>
      <name val="Arial Narrow"/>
      <family val="2"/>
      <charset val="238"/>
    </font>
    <font>
      <b/>
      <sz val="14"/>
      <color theme="1"/>
      <name val="Arial Narrow"/>
      <family val="2"/>
      <charset val="238"/>
    </font>
    <font>
      <vertAlign val="superscript"/>
      <sz val="10"/>
      <color theme="1"/>
      <name val="Arial Narrow"/>
      <family val="2"/>
      <charset val="238"/>
    </font>
    <font>
      <b/>
      <vertAlign val="superscript"/>
      <sz val="10"/>
      <color theme="1"/>
      <name val="Arial Narrow"/>
      <family val="2"/>
      <charset val="238"/>
    </font>
    <font>
      <b/>
      <sz val="11"/>
      <color theme="5" tint="0.79998168889431442"/>
      <name val="Arial Narrow"/>
      <family val="2"/>
      <charset val="238"/>
    </font>
    <font>
      <b/>
      <sz val="10"/>
      <color rgb="FFFF0000"/>
      <name val="Arial Narrow"/>
      <family val="2"/>
      <charset val="238"/>
    </font>
    <font>
      <sz val="11"/>
      <color rgb="FFFF0000"/>
      <name val="Arial Narrow"/>
      <family val="2"/>
      <charset val="238"/>
    </font>
    <font>
      <b/>
      <sz val="11"/>
      <color rgb="FFFF0000"/>
      <name val="Arial Narrow"/>
      <family val="2"/>
      <charset val="23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58">
    <xf numFmtId="0" fontId="0" fillId="0" borderId="0" xfId="0"/>
    <xf numFmtId="0" fontId="6" fillId="0" borderId="0" xfId="0" applyFont="1" applyFill="1" applyAlignment="1">
      <alignment vertical="center"/>
    </xf>
    <xf numFmtId="49" fontId="10" fillId="0" borderId="0" xfId="0" applyNumberFormat="1"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vertical="center"/>
      <protection locked="0"/>
    </xf>
    <xf numFmtId="164" fontId="10" fillId="0" borderId="0" xfId="0" applyNumberFormat="1" applyFont="1" applyFill="1" applyAlignment="1" applyProtection="1">
      <alignment horizontal="center" vertical="center"/>
      <protection locked="0"/>
    </xf>
    <xf numFmtId="165" fontId="10" fillId="0" borderId="0" xfId="0" applyNumberFormat="1" applyFont="1" applyFill="1" applyAlignment="1" applyProtection="1">
      <alignment horizontal="center" vertical="center"/>
      <protection locked="0"/>
    </xf>
    <xf numFmtId="0" fontId="2" fillId="0" borderId="0" xfId="0" applyFont="1" applyFill="1" applyAlignment="1">
      <alignment vertical="center"/>
    </xf>
    <xf numFmtId="0" fontId="10"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protection locked="0"/>
    </xf>
    <xf numFmtId="165" fontId="6" fillId="0" borderId="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horizontal="center" vertical="center"/>
      <protection locked="0"/>
    </xf>
    <xf numFmtId="0" fontId="4"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pplyProtection="1">
      <alignment horizontal="left" vertical="center" wrapText="1"/>
      <protection locked="0"/>
    </xf>
    <xf numFmtId="0" fontId="3" fillId="0" borderId="0" xfId="0" applyFont="1" applyFill="1" applyAlignment="1">
      <alignment vertical="center"/>
    </xf>
    <xf numFmtId="49" fontId="9" fillId="0" borderId="0" xfId="0" applyNumberFormat="1" applyFont="1" applyFill="1" applyAlignment="1" applyProtection="1">
      <alignment horizontal="left" vertical="center" wrapText="1"/>
      <protection locked="0"/>
    </xf>
    <xf numFmtId="49" fontId="4" fillId="0" borderId="0" xfId="0" applyNumberFormat="1" applyFont="1" applyFill="1" applyAlignment="1" applyProtection="1">
      <alignment vertical="center" wrapText="1"/>
      <protection locked="0"/>
    </xf>
    <xf numFmtId="0" fontId="5"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49" fontId="9" fillId="0" borderId="0" xfId="0" applyNumberFormat="1" applyFont="1" applyFill="1" applyAlignment="1" applyProtection="1">
      <alignment vertical="center" wrapText="1"/>
      <protection locked="0"/>
    </xf>
    <xf numFmtId="0" fontId="4" fillId="0" borderId="0" xfId="0" applyFont="1" applyFill="1" applyAlignment="1">
      <alignment horizontal="left" vertical="center"/>
    </xf>
    <xf numFmtId="49" fontId="4" fillId="0" borderId="0" xfId="0" applyNumberFormat="1" applyFont="1" applyFill="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protection locked="0"/>
    </xf>
    <xf numFmtId="165" fontId="3" fillId="0" borderId="0" xfId="0" applyNumberFormat="1" applyFont="1" applyFill="1" applyAlignment="1" applyProtection="1">
      <alignment vertical="center"/>
      <protection locked="0"/>
    </xf>
    <xf numFmtId="49" fontId="9" fillId="0" borderId="0" xfId="0" applyNumberFormat="1"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horizontal="left" vertical="center"/>
      <protection locked="0"/>
    </xf>
    <xf numFmtId="164" fontId="4" fillId="0" borderId="0" xfId="0" applyNumberFormat="1" applyFont="1" applyFill="1" applyAlignment="1" applyProtection="1">
      <alignment vertical="center"/>
      <protection locked="0"/>
    </xf>
    <xf numFmtId="165" fontId="4" fillId="0" borderId="0" xfId="0" applyNumberFormat="1" applyFont="1" applyFill="1" applyAlignment="1" applyProtection="1">
      <alignment vertical="center"/>
      <protection locked="0"/>
    </xf>
    <xf numFmtId="0" fontId="9" fillId="0" borderId="0" xfId="0" applyFont="1" applyFill="1" applyAlignment="1" applyProtection="1">
      <alignment vertical="center" wrapText="1"/>
      <protection locked="0"/>
    </xf>
    <xf numFmtId="165" fontId="9" fillId="0" borderId="0" xfId="0" applyNumberFormat="1" applyFont="1" applyFill="1" applyAlignment="1">
      <alignment horizontal="right" vertical="center"/>
    </xf>
    <xf numFmtId="165" fontId="9" fillId="0" borderId="0" xfId="0" applyNumberFormat="1" applyFont="1" applyFill="1" applyAlignment="1" applyProtection="1">
      <alignment vertical="center"/>
      <protection locked="0"/>
    </xf>
    <xf numFmtId="49" fontId="4" fillId="0" borderId="0" xfId="0" applyNumberFormat="1" applyFont="1" applyFill="1" applyAlignment="1" applyProtection="1">
      <alignment vertical="center"/>
      <protection locked="0"/>
    </xf>
    <xf numFmtId="165" fontId="4" fillId="0" borderId="1" xfId="0" applyNumberFormat="1"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0" fontId="4" fillId="0" borderId="1" xfId="0" applyFont="1" applyFill="1" applyBorder="1" applyAlignment="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protection locked="0"/>
    </xf>
    <xf numFmtId="164" fontId="4" fillId="0" borderId="1" xfId="0" applyNumberFormat="1" applyFont="1" applyFill="1" applyBorder="1" applyAlignment="1" applyProtection="1">
      <alignment vertical="center"/>
      <protection locked="0"/>
    </xf>
    <xf numFmtId="165" fontId="4" fillId="0" borderId="0" xfId="0" applyNumberFormat="1" applyFont="1" applyFill="1" applyAlignment="1" applyProtection="1">
      <alignment horizontal="right" vertical="center"/>
      <protection locked="0"/>
    </xf>
    <xf numFmtId="0" fontId="7" fillId="0" borderId="0" xfId="0" applyFont="1" applyFill="1" applyAlignment="1" applyProtection="1">
      <alignment vertical="center" wrapText="1"/>
      <protection locked="0"/>
    </xf>
    <xf numFmtId="0" fontId="2" fillId="0" borderId="0" xfId="0" applyFont="1" applyFill="1" applyBorder="1" applyAlignment="1">
      <alignment vertical="center"/>
    </xf>
    <xf numFmtId="49" fontId="6"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164" fontId="6" fillId="0" borderId="0" xfId="0" applyNumberFormat="1" applyFont="1" applyFill="1" applyAlignment="1" applyProtection="1">
      <alignment vertical="center"/>
      <protection locked="0"/>
    </xf>
    <xf numFmtId="165" fontId="6" fillId="0" borderId="0" xfId="0" applyNumberFormat="1" applyFont="1" applyFill="1" applyAlignment="1">
      <alignment horizontal="right" vertical="center"/>
    </xf>
    <xf numFmtId="165" fontId="6" fillId="0" borderId="0" xfId="0" applyNumberFormat="1" applyFont="1" applyFill="1" applyAlignment="1" applyProtection="1">
      <alignment vertical="center"/>
      <protection locked="0"/>
    </xf>
    <xf numFmtId="49" fontId="6" fillId="0" borderId="0" xfId="0" applyNumberFormat="1" applyFont="1" applyFill="1" applyAlignment="1" applyProtection="1">
      <alignment vertical="center"/>
      <protection locked="0"/>
    </xf>
    <xf numFmtId="0" fontId="3" fillId="0" borderId="1" xfId="0" applyFont="1" applyFill="1" applyBorder="1" applyAlignment="1" applyProtection="1">
      <alignment vertical="center" wrapText="1"/>
      <protection locked="0"/>
    </xf>
    <xf numFmtId="165" fontId="4" fillId="0" borderId="1" xfId="0" applyNumberFormat="1" applyFont="1" applyFill="1" applyBorder="1" applyAlignment="1">
      <alignment vertical="center"/>
    </xf>
    <xf numFmtId="165" fontId="4" fillId="0" borderId="0" xfId="0" applyNumberFormat="1" applyFont="1" applyFill="1" applyBorder="1" applyAlignment="1">
      <alignment vertical="center"/>
    </xf>
    <xf numFmtId="165" fontId="4" fillId="0" borderId="0" xfId="0" applyNumberFormat="1" applyFont="1" applyFill="1" applyAlignment="1">
      <alignment vertical="center"/>
    </xf>
    <xf numFmtId="49" fontId="12" fillId="0" borderId="0" xfId="0" applyNumberFormat="1" applyFont="1" applyFill="1" applyAlignment="1" applyProtection="1">
      <alignment horizontal="left" vertical="center"/>
      <protection locked="0"/>
    </xf>
    <xf numFmtId="49" fontId="17" fillId="0" borderId="0" xfId="0" quotePrefix="1" applyNumberFormat="1" applyFont="1" applyFill="1" applyAlignment="1" applyProtection="1">
      <alignment horizontal="left"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protection locked="0"/>
    </xf>
    <xf numFmtId="164" fontId="12" fillId="0" borderId="0" xfId="0" applyNumberFormat="1" applyFont="1" applyFill="1" applyAlignment="1" applyProtection="1">
      <alignment horizontal="center" vertical="center"/>
      <protection locked="0"/>
    </xf>
    <xf numFmtId="165" fontId="12" fillId="0" borderId="0" xfId="0" applyNumberFormat="1" applyFont="1" applyFill="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164" fontId="3" fillId="0" borderId="2" xfId="0" applyNumberFormat="1" applyFont="1" applyFill="1" applyBorder="1" applyAlignment="1" applyProtection="1">
      <alignment vertical="center"/>
      <protection locked="0"/>
    </xf>
    <xf numFmtId="165" fontId="3" fillId="0" borderId="2" xfId="0" applyNumberFormat="1" applyFont="1" applyFill="1" applyBorder="1" applyAlignment="1">
      <alignment vertical="center"/>
    </xf>
    <xf numFmtId="165" fontId="3" fillId="0" borderId="2" xfId="0" applyNumberFormat="1" applyFont="1" applyFill="1" applyBorder="1" applyAlignment="1" applyProtection="1">
      <alignment vertical="center"/>
      <protection locked="0"/>
    </xf>
    <xf numFmtId="165" fontId="3" fillId="0" borderId="0" xfId="0" applyNumberFormat="1" applyFont="1" applyFill="1" applyBorder="1" applyAlignment="1" applyProtection="1">
      <alignment vertical="center"/>
      <protection locked="0"/>
    </xf>
    <xf numFmtId="164" fontId="2" fillId="0" borderId="0" xfId="0" applyNumberFormat="1" applyFont="1" applyFill="1" applyAlignment="1">
      <alignment vertical="center"/>
    </xf>
    <xf numFmtId="2" fontId="2" fillId="0" borderId="0" xfId="0" applyNumberFormat="1" applyFont="1" applyFill="1" applyAlignment="1">
      <alignment vertical="center"/>
    </xf>
    <xf numFmtId="49" fontId="3" fillId="0" borderId="0" xfId="0" applyNumberFormat="1" applyFont="1" applyFill="1" applyBorder="1" applyAlignment="1" applyProtection="1">
      <alignment horizontal="right" vertical="center"/>
      <protection locked="0"/>
    </xf>
    <xf numFmtId="165" fontId="6"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164" fontId="4" fillId="0" borderId="0" xfId="0" applyNumberFormat="1" applyFont="1" applyFill="1" applyBorder="1" applyAlignment="1" applyProtection="1">
      <alignment vertical="center"/>
      <protection locked="0"/>
    </xf>
    <xf numFmtId="49" fontId="4" fillId="0" borderId="0" xfId="0" applyNumberFormat="1"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17" fillId="0" borderId="0" xfId="0" applyFont="1" applyFill="1" applyAlignment="1">
      <alignment vertical="center"/>
    </xf>
    <xf numFmtId="0" fontId="6" fillId="0" borderId="0" xfId="0" applyFont="1" applyFill="1" applyAlignment="1" applyProtection="1">
      <alignment horizontal="left" vertical="center" wrapText="1"/>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horizontal="right" vertical="center"/>
      <protection locked="0"/>
    </xf>
    <xf numFmtId="0" fontId="3" fillId="0" borderId="0" xfId="0" applyFont="1" applyFill="1" applyBorder="1" applyAlignment="1" applyProtection="1">
      <alignment vertical="center" wrapText="1"/>
      <protection locked="0"/>
    </xf>
    <xf numFmtId="1" fontId="4" fillId="0" borderId="0" xfId="0" applyNumberFormat="1" applyFont="1" applyFill="1" applyBorder="1" applyAlignment="1" applyProtection="1">
      <alignment vertical="center"/>
      <protection locked="0"/>
    </xf>
    <xf numFmtId="166" fontId="2" fillId="0" borderId="0" xfId="0" applyNumberFormat="1" applyFont="1" applyFill="1" applyBorder="1" applyAlignment="1">
      <alignment vertical="center"/>
    </xf>
    <xf numFmtId="166" fontId="4"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Alignment="1">
      <alignment vertical="center"/>
    </xf>
    <xf numFmtId="1" fontId="4" fillId="0" borderId="0" xfId="0" applyNumberFormat="1" applyFont="1" applyFill="1" applyAlignment="1" applyProtection="1">
      <alignment vertical="center"/>
      <protection locked="0"/>
    </xf>
    <xf numFmtId="166" fontId="2" fillId="0" borderId="0" xfId="0" applyNumberFormat="1" applyFont="1" applyFill="1" applyAlignment="1">
      <alignment vertical="center"/>
    </xf>
    <xf numFmtId="166" fontId="4" fillId="0" borderId="0" xfId="0" applyNumberFormat="1" applyFont="1" applyFill="1" applyAlignment="1" applyProtection="1">
      <alignment vertical="center"/>
      <protection locked="0"/>
    </xf>
    <xf numFmtId="1" fontId="3" fillId="0" borderId="2" xfId="0" applyNumberFormat="1" applyFont="1" applyFill="1" applyBorder="1" applyAlignment="1" applyProtection="1">
      <alignment vertical="center"/>
      <protection locked="0"/>
    </xf>
    <xf numFmtId="166" fontId="2" fillId="0" borderId="2" xfId="0" applyNumberFormat="1" applyFont="1" applyFill="1" applyBorder="1" applyAlignment="1">
      <alignment vertical="center"/>
    </xf>
    <xf numFmtId="166" fontId="3" fillId="0" borderId="2"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0" fontId="2" fillId="0" borderId="0" xfId="0" applyFont="1" applyFill="1" applyAlignment="1">
      <alignment horizontal="right" vertical="center"/>
    </xf>
    <xf numFmtId="165" fontId="3" fillId="0" borderId="0" xfId="0" applyNumberFormat="1" applyFont="1" applyFill="1" applyBorder="1" applyAlignment="1" applyProtection="1">
      <alignment horizontal="right" vertical="center"/>
      <protection locked="0"/>
    </xf>
    <xf numFmtId="164" fontId="4" fillId="0" borderId="0" xfId="0" applyNumberFormat="1" applyFont="1" applyFill="1" applyAlignment="1">
      <alignment vertical="center"/>
    </xf>
    <xf numFmtId="164" fontId="5" fillId="0" borderId="0" xfId="0" applyNumberFormat="1" applyFont="1" applyFill="1" applyAlignment="1">
      <alignment horizontal="right" vertical="center"/>
    </xf>
    <xf numFmtId="164" fontId="2" fillId="0" borderId="0" xfId="0" applyNumberFormat="1" applyFont="1" applyFill="1" applyAlignment="1">
      <alignment horizontal="left" vertical="center"/>
    </xf>
    <xf numFmtId="167" fontId="2" fillId="0" borderId="0" xfId="0" applyNumberFormat="1" applyFont="1" applyFill="1" applyAlignment="1">
      <alignment vertical="center"/>
    </xf>
    <xf numFmtId="2" fontId="4" fillId="0" borderId="0" xfId="0" applyNumberFormat="1" applyFont="1" applyFill="1" applyAlignment="1">
      <alignment vertical="center"/>
    </xf>
    <xf numFmtId="0" fontId="3" fillId="0" borderId="0" xfId="0" applyFont="1" applyFill="1" applyAlignment="1">
      <alignment horizontal="right" vertical="center"/>
    </xf>
    <xf numFmtId="49" fontId="4" fillId="0" borderId="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left" vertical="center"/>
      <protection locked="0"/>
    </xf>
    <xf numFmtId="167" fontId="4" fillId="0" borderId="0" xfId="0" applyNumberFormat="1" applyFont="1" applyFill="1" applyAlignment="1">
      <alignment vertical="center"/>
    </xf>
    <xf numFmtId="0" fontId="6" fillId="0" borderId="0" xfId="0" applyFont="1" applyFill="1" applyAlignment="1" applyProtection="1">
      <alignment vertical="center" wrapText="1"/>
      <protection locked="0"/>
    </xf>
    <xf numFmtId="49" fontId="12" fillId="0" borderId="0" xfId="0" applyNumberFormat="1" applyFont="1" applyFill="1" applyAlignment="1" applyProtection="1">
      <alignment vertical="center"/>
      <protection locked="0"/>
    </xf>
    <xf numFmtId="0" fontId="0" fillId="0" borderId="2" xfId="0" applyFont="1" applyFill="1" applyBorder="1" applyAlignment="1" applyProtection="1">
      <alignment wrapText="1"/>
      <protection locked="0"/>
    </xf>
    <xf numFmtId="165" fontId="0" fillId="0" borderId="2" xfId="0" applyNumberFormat="1" applyFont="1" applyFill="1" applyBorder="1" applyProtection="1">
      <protection locked="0"/>
    </xf>
    <xf numFmtId="0" fontId="0" fillId="0" borderId="2" xfId="0" applyFont="1" applyFill="1" applyBorder="1" applyAlignment="1" applyProtection="1">
      <alignment vertical="top" wrapText="1"/>
      <protection locked="0"/>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2" borderId="0" xfId="0" applyFont="1" applyFill="1" applyBorder="1" applyAlignment="1">
      <alignment vertical="center"/>
    </xf>
    <xf numFmtId="49" fontId="10" fillId="0" borderId="3" xfId="0" applyNumberFormat="1" applyFont="1" applyFill="1" applyBorder="1" applyAlignment="1" applyProtection="1">
      <alignment horizontal="left" vertical="center"/>
      <protection locked="0"/>
    </xf>
    <xf numFmtId="0" fontId="10"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protection locked="0"/>
    </xf>
    <xf numFmtId="164" fontId="10" fillId="0" borderId="3" xfId="0" applyNumberFormat="1" applyFont="1" applyFill="1" applyBorder="1" applyAlignment="1" applyProtection="1">
      <alignment horizontal="center" vertical="center"/>
      <protection locked="0"/>
    </xf>
    <xf numFmtId="165" fontId="10" fillId="0" borderId="3"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22" fillId="0" borderId="0" xfId="0" applyFont="1" applyFill="1" applyAlignment="1">
      <alignment vertical="center"/>
    </xf>
    <xf numFmtId="0" fontId="24" fillId="0" borderId="0" xfId="0" applyFont="1" applyFill="1" applyBorder="1" applyAlignment="1">
      <alignment vertical="center"/>
    </xf>
    <xf numFmtId="165"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4" fontId="23" fillId="0" borderId="0" xfId="0" applyNumberFormat="1" applyFont="1" applyFill="1" applyBorder="1" applyAlignment="1" applyProtection="1">
      <alignment vertical="center"/>
      <protection locked="0"/>
    </xf>
    <xf numFmtId="0" fontId="25" fillId="0" borderId="0" xfId="0" applyFont="1" applyFill="1" applyAlignment="1">
      <alignment vertical="center"/>
    </xf>
    <xf numFmtId="0" fontId="5" fillId="2" borderId="0" xfId="0" applyFont="1" applyFill="1" applyBorder="1" applyAlignment="1">
      <alignment vertical="center"/>
    </xf>
    <xf numFmtId="0" fontId="3" fillId="0" borderId="2" xfId="0" applyFont="1" applyFill="1" applyBorder="1" applyAlignment="1" applyProtection="1">
      <alignment horizontal="justify" vertical="center" wrapText="1"/>
      <protection locked="0"/>
    </xf>
    <xf numFmtId="0" fontId="2" fillId="0" borderId="0" xfId="0" applyFont="1" applyFill="1" applyAlignment="1">
      <alignment horizontal="right" vertical="center"/>
    </xf>
    <xf numFmtId="49" fontId="8" fillId="0" borderId="3" xfId="0" applyNumberFormat="1" applyFont="1" applyFill="1" applyBorder="1" applyAlignment="1" applyProtection="1">
      <alignment horizontal="left" vertical="center"/>
      <protection locked="0"/>
    </xf>
    <xf numFmtId="49" fontId="12" fillId="0" borderId="0" xfId="0" applyNumberFormat="1" applyFont="1" applyFill="1" applyAlignment="1" applyProtection="1">
      <alignment horizontal="left" vertical="center"/>
      <protection locked="0"/>
    </xf>
    <xf numFmtId="49" fontId="17" fillId="0" borderId="0" xfId="0" quotePrefix="1"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right" vertical="center" wrapText="1"/>
      <protection locked="0"/>
    </xf>
    <xf numFmtId="0" fontId="19" fillId="0" borderId="0" xfId="0" applyFont="1" applyFill="1" applyAlignment="1">
      <alignment horizontal="center" vertical="center" wrapText="1"/>
    </xf>
    <xf numFmtId="0" fontId="4" fillId="0" borderId="0" xfId="0" applyFont="1" applyFill="1" applyAlignment="1" applyProtection="1">
      <alignment horizontal="left" vertical="center" wrapText="1"/>
      <protection locked="0"/>
    </xf>
    <xf numFmtId="49" fontId="9" fillId="0" borderId="0" xfId="0" applyNumberFormat="1"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49" fontId="4"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164" fontId="2" fillId="0" borderId="0" xfId="0" applyNumberFormat="1" applyFont="1" applyFill="1" applyAlignment="1">
      <alignment horizontal="left" vertical="center" wrapText="1"/>
    </xf>
    <xf numFmtId="164" fontId="2" fillId="0" borderId="0" xfId="0" applyNumberFormat="1" applyFont="1" applyFill="1" applyAlignment="1">
      <alignment horizontal="center" vertical="center"/>
    </xf>
    <xf numFmtId="0" fontId="7" fillId="0" borderId="2"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Y242"/>
  <sheetViews>
    <sheetView tabSelected="1" view="pageBreakPreview" topLeftCell="A19" zoomScale="70" zoomScaleNormal="100" zoomScaleSheetLayoutView="70" workbookViewId="0">
      <selection activeCell="M15" sqref="M15"/>
    </sheetView>
  </sheetViews>
  <sheetFormatPr defaultRowHeight="16.5" x14ac:dyDescent="0.25"/>
  <cols>
    <col min="1" max="1" width="7.85546875" style="16" bestFit="1" customWidth="1"/>
    <col min="2" max="4" width="11.140625" style="16" customWidth="1"/>
    <col min="5" max="5" width="8.28515625" style="16" bestFit="1" customWidth="1"/>
    <col min="6" max="6" width="6" style="16" customWidth="1"/>
    <col min="7" max="7" width="8.7109375" style="16" bestFit="1" customWidth="1"/>
    <col min="8" max="8" width="9.42578125" style="16" bestFit="1" customWidth="1"/>
    <col min="9" max="9" width="11.7109375" style="16" customWidth="1"/>
    <col min="10" max="10" width="9.28515625" style="16" customWidth="1"/>
    <col min="11" max="11" width="9.7109375" style="21" bestFit="1" customWidth="1"/>
    <col min="12" max="16384" width="9.140625" style="16"/>
  </cols>
  <sheetData>
    <row r="2" spans="1:19" ht="18" x14ac:dyDescent="0.25">
      <c r="B2" s="146" t="s">
        <v>12</v>
      </c>
      <c r="C2" s="146"/>
      <c r="D2" s="146"/>
      <c r="E2" s="146"/>
      <c r="F2" s="146"/>
      <c r="G2" s="146"/>
      <c r="H2" s="146"/>
      <c r="I2" s="17"/>
      <c r="J2" s="17"/>
      <c r="K2" s="18"/>
    </row>
    <row r="3" spans="1:19" x14ac:dyDescent="0.25">
      <c r="B3" s="19"/>
      <c r="C3" s="19"/>
      <c r="D3" s="19"/>
      <c r="E3" s="19"/>
      <c r="F3" s="19"/>
      <c r="G3" s="19"/>
      <c r="H3" s="19"/>
      <c r="I3" s="19"/>
      <c r="J3" s="19"/>
      <c r="K3" s="18"/>
    </row>
    <row r="4" spans="1:19" x14ac:dyDescent="0.25">
      <c r="L4" s="136"/>
    </row>
    <row r="5" spans="1:19" ht="16.5" customHeight="1" x14ac:dyDescent="0.25">
      <c r="A5" s="148" t="s">
        <v>3</v>
      </c>
      <c r="B5" s="148"/>
      <c r="C5" s="147" t="s">
        <v>245</v>
      </c>
      <c r="D5" s="147"/>
      <c r="E5" s="147"/>
      <c r="F5" s="147"/>
      <c r="G5" s="147"/>
      <c r="H5" s="147"/>
      <c r="I5" s="147"/>
      <c r="J5" s="20"/>
      <c r="L5" s="123"/>
      <c r="M5" s="123"/>
      <c r="N5" s="123"/>
      <c r="O5" s="123"/>
      <c r="P5" s="123"/>
      <c r="Q5" s="123"/>
      <c r="R5" s="123"/>
      <c r="S5" s="102"/>
    </row>
    <row r="6" spans="1:19" x14ac:dyDescent="0.25">
      <c r="A6" s="22"/>
      <c r="B6" s="22"/>
      <c r="C6" s="147"/>
      <c r="D6" s="147"/>
      <c r="E6" s="147"/>
      <c r="F6" s="147"/>
      <c r="G6" s="147"/>
      <c r="H6" s="147"/>
      <c r="I6" s="147"/>
      <c r="J6" s="20"/>
      <c r="L6" s="123"/>
      <c r="M6" s="123"/>
      <c r="N6" s="123"/>
      <c r="O6" s="123"/>
      <c r="P6" s="123"/>
      <c r="Q6" s="123"/>
      <c r="R6" s="123"/>
      <c r="S6" s="102"/>
    </row>
    <row r="7" spans="1:19" x14ac:dyDescent="0.25">
      <c r="A7" s="23"/>
      <c r="B7" s="19"/>
      <c r="C7" s="149" t="s">
        <v>246</v>
      </c>
      <c r="D7" s="149"/>
      <c r="E7" s="149"/>
      <c r="F7" s="149"/>
      <c r="G7" s="149"/>
      <c r="H7" s="149"/>
      <c r="I7" s="149"/>
      <c r="J7" s="24"/>
      <c r="L7" s="123"/>
      <c r="M7" s="123"/>
      <c r="N7" s="123"/>
      <c r="O7" s="123"/>
      <c r="P7" s="123"/>
      <c r="Q7" s="123"/>
      <c r="R7" s="123"/>
      <c r="S7" s="102"/>
    </row>
    <row r="8" spans="1:19" x14ac:dyDescent="0.25">
      <c r="A8" s="23"/>
      <c r="B8" s="19"/>
      <c r="C8" s="19"/>
      <c r="D8" s="25"/>
      <c r="L8" s="123"/>
      <c r="M8" s="123"/>
      <c r="N8" s="123"/>
      <c r="O8" s="123"/>
      <c r="P8" s="123"/>
      <c r="Q8" s="123"/>
      <c r="R8" s="123"/>
      <c r="S8" s="102"/>
    </row>
    <row r="9" spans="1:19" x14ac:dyDescent="0.25">
      <c r="A9" s="148" t="s">
        <v>4</v>
      </c>
      <c r="B9" s="148"/>
      <c r="C9" s="149" t="s">
        <v>5</v>
      </c>
      <c r="D9" s="149"/>
      <c r="E9" s="149"/>
      <c r="F9" s="149"/>
      <c r="G9" s="149"/>
      <c r="H9" s="149"/>
      <c r="I9" s="149"/>
      <c r="J9" s="24"/>
      <c r="L9" s="123"/>
      <c r="M9" s="123"/>
      <c r="N9" s="123"/>
      <c r="O9" s="123"/>
      <c r="P9" s="123"/>
      <c r="Q9" s="123"/>
      <c r="R9" s="123"/>
      <c r="S9" s="102"/>
    </row>
    <row r="10" spans="1:19" x14ac:dyDescent="0.25">
      <c r="A10" s="23"/>
      <c r="B10" s="19"/>
      <c r="C10" s="19"/>
      <c r="D10" s="26" t="s">
        <v>6</v>
      </c>
      <c r="L10" s="123"/>
      <c r="M10" s="123"/>
      <c r="N10" s="123"/>
      <c r="O10" s="123"/>
      <c r="P10" s="123"/>
      <c r="Q10" s="123"/>
      <c r="R10" s="123"/>
      <c r="S10" s="102"/>
    </row>
    <row r="11" spans="1:19" x14ac:dyDescent="0.25">
      <c r="A11" s="23"/>
      <c r="B11" s="19"/>
      <c r="C11" s="19"/>
      <c r="D11" s="26" t="s">
        <v>6</v>
      </c>
      <c r="L11" s="137"/>
      <c r="M11" s="123"/>
      <c r="N11" s="123"/>
      <c r="O11" s="123"/>
      <c r="P11" s="123"/>
      <c r="Q11" s="123"/>
      <c r="R11" s="123"/>
      <c r="S11" s="102"/>
    </row>
    <row r="12" spans="1:19" x14ac:dyDescent="0.25">
      <c r="A12" s="23"/>
      <c r="B12" s="19"/>
      <c r="C12" s="19"/>
      <c r="D12" s="25"/>
      <c r="L12" s="123"/>
      <c r="M12" s="123"/>
      <c r="N12" s="123"/>
      <c r="O12" s="123"/>
      <c r="P12" s="123"/>
      <c r="Q12" s="123"/>
      <c r="R12" s="123"/>
      <c r="S12" s="102"/>
    </row>
    <row r="13" spans="1:19" x14ac:dyDescent="0.25">
      <c r="A13" s="23"/>
      <c r="B13" s="19"/>
      <c r="C13" s="19"/>
      <c r="D13" s="25"/>
      <c r="L13" s="131"/>
    </row>
    <row r="14" spans="1:19" ht="16.5" customHeight="1" x14ac:dyDescent="0.25">
      <c r="A14" s="148" t="s">
        <v>218</v>
      </c>
      <c r="B14" s="148"/>
      <c r="C14" s="147" t="s">
        <v>7</v>
      </c>
      <c r="D14" s="147"/>
      <c r="E14" s="147"/>
      <c r="F14" s="147"/>
      <c r="G14" s="147"/>
      <c r="H14" s="147"/>
      <c r="I14" s="147"/>
      <c r="J14" s="20"/>
    </row>
    <row r="15" spans="1:19" x14ac:dyDescent="0.25">
      <c r="A15" s="148"/>
      <c r="B15" s="148"/>
      <c r="C15" s="147" t="s">
        <v>109</v>
      </c>
      <c r="D15" s="147"/>
      <c r="E15" s="147"/>
      <c r="F15" s="147"/>
      <c r="G15" s="147"/>
      <c r="H15" s="147"/>
      <c r="I15" s="147"/>
      <c r="J15" s="20"/>
    </row>
    <row r="16" spans="1:19" x14ac:dyDescent="0.25">
      <c r="A16" s="23"/>
      <c r="B16" s="19"/>
      <c r="C16" s="147" t="s">
        <v>8</v>
      </c>
      <c r="D16" s="147"/>
      <c r="E16" s="147"/>
      <c r="F16" s="147"/>
      <c r="G16" s="147"/>
      <c r="H16" s="147"/>
      <c r="I16" s="147"/>
      <c r="J16" s="20"/>
    </row>
    <row r="17" spans="1:10" x14ac:dyDescent="0.25">
      <c r="A17" s="23"/>
      <c r="B17" s="19"/>
      <c r="C17" s="19"/>
      <c r="D17" s="25"/>
    </row>
    <row r="18" spans="1:10" x14ac:dyDescent="0.25">
      <c r="A18" s="23"/>
      <c r="B18" s="19"/>
      <c r="C18" s="19"/>
      <c r="D18" s="25"/>
    </row>
    <row r="19" spans="1:10" x14ac:dyDescent="0.25">
      <c r="A19" s="23"/>
      <c r="B19" s="19"/>
      <c r="C19" s="19"/>
      <c r="D19" s="25"/>
    </row>
    <row r="20" spans="1:10" x14ac:dyDescent="0.25">
      <c r="A20" s="23"/>
      <c r="B20" s="19"/>
      <c r="C20" s="19"/>
      <c r="D20" s="25"/>
    </row>
    <row r="21" spans="1:10" x14ac:dyDescent="0.25">
      <c r="A21" s="23"/>
      <c r="B21" s="19"/>
      <c r="C21" s="19"/>
      <c r="D21" s="25"/>
    </row>
    <row r="22" spans="1:10" x14ac:dyDescent="0.25">
      <c r="A22" s="27"/>
      <c r="B22" s="19"/>
      <c r="C22" s="19"/>
      <c r="D22" s="20"/>
    </row>
    <row r="23" spans="1:10" x14ac:dyDescent="0.25">
      <c r="A23" s="148" t="s">
        <v>9</v>
      </c>
      <c r="B23" s="148"/>
      <c r="C23" s="149" t="s">
        <v>247</v>
      </c>
      <c r="D23" s="149"/>
      <c r="E23" s="149"/>
      <c r="F23" s="149"/>
      <c r="G23" s="149"/>
      <c r="H23" s="149"/>
      <c r="I23" s="149"/>
      <c r="J23" s="24"/>
    </row>
    <row r="24" spans="1:10" x14ac:dyDescent="0.25">
      <c r="A24" s="23"/>
      <c r="B24" s="19"/>
      <c r="C24" s="19"/>
      <c r="D24" s="20"/>
      <c r="E24" s="28"/>
      <c r="F24" s="28"/>
      <c r="G24" s="28"/>
      <c r="H24" s="28"/>
      <c r="I24" s="28"/>
      <c r="J24" s="28"/>
    </row>
    <row r="25" spans="1:10" x14ac:dyDescent="0.25">
      <c r="A25" s="148" t="s">
        <v>10</v>
      </c>
      <c r="B25" s="148"/>
      <c r="C25" s="147" t="s">
        <v>248</v>
      </c>
      <c r="D25" s="147"/>
      <c r="E25" s="147"/>
      <c r="F25" s="147"/>
      <c r="G25" s="147"/>
      <c r="H25" s="147"/>
      <c r="I25" s="147"/>
      <c r="J25" s="20"/>
    </row>
    <row r="26" spans="1:10" x14ac:dyDescent="0.25">
      <c r="A26" s="23"/>
      <c r="B26" s="19"/>
      <c r="C26" s="19"/>
      <c r="D26" s="25"/>
    </row>
    <row r="27" spans="1:10" x14ac:dyDescent="0.25">
      <c r="A27" s="23"/>
      <c r="B27" s="19"/>
      <c r="C27" s="19"/>
      <c r="D27" s="25"/>
    </row>
    <row r="28" spans="1:10" x14ac:dyDescent="0.25">
      <c r="A28" s="23"/>
      <c r="B28" s="19"/>
      <c r="C28" s="19"/>
      <c r="D28" s="25"/>
    </row>
    <row r="29" spans="1:10" x14ac:dyDescent="0.25">
      <c r="A29" s="23"/>
      <c r="B29" s="19"/>
      <c r="C29" s="19"/>
      <c r="D29" s="25"/>
    </row>
    <row r="30" spans="1:10" x14ac:dyDescent="0.25">
      <c r="A30" s="23"/>
      <c r="B30" s="19"/>
      <c r="C30" s="19"/>
      <c r="D30" s="25"/>
    </row>
    <row r="31" spans="1:10" x14ac:dyDescent="0.25">
      <c r="A31" s="148" t="s">
        <v>11</v>
      </c>
      <c r="B31" s="148"/>
      <c r="C31" s="150" t="s">
        <v>249</v>
      </c>
      <c r="D31" s="150"/>
      <c r="E31" s="150"/>
      <c r="F31" s="150"/>
      <c r="G31" s="150"/>
      <c r="H31" s="150"/>
      <c r="I31" s="150"/>
      <c r="J31" s="29"/>
    </row>
    <row r="46" spans="1:15" ht="18" x14ac:dyDescent="0.25">
      <c r="A46" s="140" t="s">
        <v>13</v>
      </c>
      <c r="B46" s="140"/>
      <c r="C46" s="140"/>
      <c r="D46" s="140"/>
      <c r="E46" s="140"/>
      <c r="F46" s="140"/>
      <c r="G46" s="140"/>
      <c r="H46" s="140"/>
      <c r="I46" s="140"/>
      <c r="J46" s="30"/>
      <c r="K46" s="31"/>
      <c r="L46" s="8"/>
      <c r="M46" s="8"/>
      <c r="N46" s="8"/>
      <c r="O46" s="8"/>
    </row>
    <row r="47" spans="1:15" x14ac:dyDescent="0.25">
      <c r="A47" s="32" t="s">
        <v>6</v>
      </c>
      <c r="F47" s="33"/>
      <c r="G47" s="34"/>
      <c r="H47" s="35"/>
      <c r="I47" s="36"/>
      <c r="J47" s="36"/>
      <c r="K47" s="31"/>
      <c r="L47" s="8"/>
      <c r="M47" s="8"/>
      <c r="N47" s="8"/>
      <c r="O47" s="8"/>
    </row>
    <row r="48" spans="1:15" ht="16.5" customHeight="1" x14ac:dyDescent="0.25">
      <c r="A48" s="37"/>
      <c r="C48" s="143" t="str">
        <f>C7</f>
        <v>VODOVOD PO JEMČEVI CESTI - 1. FAZA</v>
      </c>
      <c r="D48" s="143"/>
      <c r="E48" s="143"/>
      <c r="F48" s="143"/>
      <c r="G48" s="143"/>
      <c r="H48" s="38" t="s">
        <v>19</v>
      </c>
      <c r="I48" s="39">
        <f>I72+I81</f>
        <v>0</v>
      </c>
      <c r="J48" s="39"/>
      <c r="K48" s="8"/>
      <c r="L48" s="8"/>
      <c r="M48" s="8"/>
      <c r="N48" s="8"/>
    </row>
    <row r="49" spans="1:14" x14ac:dyDescent="0.25">
      <c r="A49" s="40"/>
      <c r="E49" s="25"/>
      <c r="F49" s="34"/>
      <c r="G49" s="35"/>
      <c r="H49" s="36"/>
      <c r="I49" s="36"/>
      <c r="J49" s="36"/>
      <c r="K49" s="8"/>
      <c r="L49" s="8"/>
      <c r="M49" s="8"/>
      <c r="N49" s="8"/>
    </row>
    <row r="50" spans="1:14" x14ac:dyDescent="0.25">
      <c r="A50" s="32"/>
      <c r="E50" s="25"/>
      <c r="F50" s="34"/>
      <c r="G50" s="35"/>
      <c r="H50" s="38"/>
      <c r="I50" s="39"/>
      <c r="J50" s="39"/>
      <c r="K50" s="8"/>
      <c r="L50" s="8"/>
      <c r="M50" s="8"/>
      <c r="N50" s="8"/>
    </row>
    <row r="51" spans="1:14" x14ac:dyDescent="0.25">
      <c r="A51" s="40"/>
      <c r="E51" s="25"/>
      <c r="F51" s="34"/>
      <c r="G51" s="35"/>
      <c r="H51" s="36"/>
      <c r="I51" s="41"/>
      <c r="J51" s="42"/>
      <c r="K51" s="8"/>
      <c r="L51" s="8"/>
      <c r="M51" s="8"/>
      <c r="N51" s="8"/>
    </row>
    <row r="52" spans="1:14" x14ac:dyDescent="0.25">
      <c r="E52" s="25"/>
      <c r="F52" s="34"/>
      <c r="G52" s="32" t="s">
        <v>14</v>
      </c>
      <c r="H52" s="36"/>
      <c r="I52" s="39">
        <f>SUM(I48:I50)</f>
        <v>0</v>
      </c>
      <c r="J52" s="39"/>
      <c r="K52" s="8"/>
      <c r="L52" s="8"/>
      <c r="M52" s="8"/>
      <c r="N52" s="8"/>
    </row>
    <row r="53" spans="1:14" x14ac:dyDescent="0.25">
      <c r="A53" s="32"/>
      <c r="E53" s="25"/>
      <c r="F53" s="34"/>
      <c r="G53" s="35"/>
      <c r="H53" s="36"/>
      <c r="I53" s="39"/>
      <c r="J53" s="39"/>
      <c r="K53" s="8"/>
      <c r="L53" s="8"/>
      <c r="M53" s="8"/>
      <c r="N53" s="8"/>
    </row>
    <row r="54" spans="1:14" x14ac:dyDescent="0.25">
      <c r="A54" s="43"/>
      <c r="B54" s="44"/>
      <c r="C54" s="44"/>
      <c r="D54" s="44"/>
      <c r="E54" s="45"/>
      <c r="F54" s="46"/>
      <c r="G54" s="47"/>
      <c r="H54" s="41"/>
      <c r="I54" s="41"/>
      <c r="J54" s="42"/>
      <c r="K54" s="8"/>
      <c r="L54" s="8"/>
      <c r="M54" s="8"/>
      <c r="N54" s="8"/>
    </row>
    <row r="55" spans="1:14" ht="16.5" customHeight="1" x14ac:dyDescent="0.25">
      <c r="A55" s="40"/>
      <c r="F55" s="34"/>
      <c r="G55" s="25" t="s">
        <v>219</v>
      </c>
      <c r="H55" s="38" t="s">
        <v>19</v>
      </c>
      <c r="I55" s="36">
        <f>SUM(I52)*0.22</f>
        <v>0</v>
      </c>
      <c r="J55" s="36"/>
      <c r="K55" s="8"/>
      <c r="L55" s="8"/>
      <c r="M55" s="8"/>
      <c r="N55" s="8"/>
    </row>
    <row r="56" spans="1:14" x14ac:dyDescent="0.25">
      <c r="A56" s="40"/>
      <c r="E56" s="25"/>
      <c r="F56" s="34"/>
      <c r="G56" s="35"/>
      <c r="H56" s="48"/>
      <c r="I56" s="41"/>
      <c r="J56" s="42"/>
      <c r="K56" s="8"/>
      <c r="L56" s="8"/>
      <c r="M56" s="8"/>
      <c r="N56" s="8"/>
    </row>
    <row r="57" spans="1:14" x14ac:dyDescent="0.25">
      <c r="E57" s="40" t="s">
        <v>6</v>
      </c>
      <c r="F57" s="145" t="s">
        <v>220</v>
      </c>
      <c r="G57" s="145"/>
      <c r="H57" s="38" t="s">
        <v>19</v>
      </c>
      <c r="I57" s="36">
        <f>SUM(I52:I55)</f>
        <v>0</v>
      </c>
      <c r="J57" s="36"/>
      <c r="K57" s="8"/>
      <c r="L57" s="8"/>
      <c r="M57" s="8"/>
      <c r="N57" s="8"/>
    </row>
    <row r="58" spans="1:14" x14ac:dyDescent="0.25">
      <c r="A58" s="40"/>
      <c r="E58" s="49"/>
      <c r="F58" s="34"/>
      <c r="G58" s="35"/>
      <c r="H58" s="36"/>
      <c r="I58" s="36"/>
      <c r="J58" s="36"/>
      <c r="K58" s="50"/>
      <c r="L58" s="50"/>
      <c r="M58" s="50"/>
      <c r="N58" s="50"/>
    </row>
    <row r="59" spans="1:14" x14ac:dyDescent="0.25">
      <c r="A59" s="40"/>
      <c r="E59" s="49"/>
      <c r="F59" s="34"/>
      <c r="G59" s="35"/>
      <c r="H59" s="36"/>
      <c r="I59" s="36"/>
      <c r="J59" s="36"/>
      <c r="K59" s="50"/>
      <c r="L59" s="50"/>
      <c r="M59" s="50"/>
      <c r="N59" s="50"/>
    </row>
    <row r="60" spans="1:14" x14ac:dyDescent="0.25">
      <c r="A60" s="40"/>
      <c r="E60" s="49"/>
      <c r="F60" s="34"/>
      <c r="G60" s="35"/>
      <c r="H60" s="36"/>
      <c r="I60" s="36"/>
      <c r="J60" s="36"/>
      <c r="K60" s="50"/>
      <c r="L60" s="50"/>
      <c r="M60" s="50"/>
      <c r="N60" s="50"/>
    </row>
    <row r="61" spans="1:14" x14ac:dyDescent="0.25">
      <c r="A61" s="40"/>
      <c r="E61" s="49"/>
      <c r="F61" s="34"/>
      <c r="G61" s="35"/>
      <c r="H61" s="36"/>
      <c r="I61" s="36"/>
      <c r="J61" s="36"/>
      <c r="K61" s="50"/>
      <c r="L61" s="50"/>
      <c r="M61" s="50"/>
      <c r="N61" s="50"/>
    </row>
    <row r="62" spans="1:14" x14ac:dyDescent="0.25">
      <c r="A62" s="101"/>
      <c r="B62" s="102"/>
      <c r="C62" s="102"/>
      <c r="D62" s="102"/>
      <c r="E62" s="103" t="s">
        <v>6</v>
      </c>
      <c r="F62" s="78"/>
      <c r="G62" s="79"/>
      <c r="H62" s="42"/>
      <c r="I62" s="42"/>
      <c r="J62" s="42"/>
      <c r="K62" s="8"/>
      <c r="L62" s="8"/>
      <c r="M62" s="8"/>
      <c r="N62" s="8"/>
    </row>
    <row r="63" spans="1:14" ht="18.75" customHeight="1" x14ac:dyDescent="0.25">
      <c r="A63" s="140" t="s">
        <v>265</v>
      </c>
      <c r="B63" s="140"/>
      <c r="C63" s="140"/>
      <c r="D63" s="140"/>
      <c r="E63" s="140"/>
      <c r="F63" s="140"/>
      <c r="G63" s="140"/>
      <c r="H63" s="140"/>
      <c r="I63" s="140"/>
      <c r="J63" s="30"/>
      <c r="K63" s="8"/>
      <c r="L63" s="8"/>
      <c r="M63" s="8"/>
      <c r="N63" s="8"/>
    </row>
    <row r="64" spans="1:14" x14ac:dyDescent="0.25">
      <c r="A64" s="40"/>
      <c r="E64" s="33"/>
      <c r="F64" s="34"/>
      <c r="G64" s="35"/>
      <c r="H64" s="36"/>
      <c r="I64" s="36"/>
      <c r="J64" s="36"/>
      <c r="K64" s="8"/>
      <c r="L64" s="8"/>
      <c r="M64" s="8"/>
      <c r="N64" s="8"/>
    </row>
    <row r="65" spans="1:14" x14ac:dyDescent="0.25">
      <c r="A65" s="40"/>
      <c r="E65" s="33"/>
      <c r="F65" s="34"/>
      <c r="G65" s="35"/>
      <c r="H65" s="36"/>
      <c r="I65" s="36"/>
      <c r="J65" s="36"/>
      <c r="K65" s="8"/>
      <c r="L65" s="8"/>
      <c r="M65" s="8"/>
      <c r="N65" s="8"/>
    </row>
    <row r="66" spans="1:14" x14ac:dyDescent="0.25">
      <c r="A66" s="144" t="s">
        <v>16</v>
      </c>
      <c r="B66" s="144"/>
      <c r="C66" s="51"/>
      <c r="D66" s="51"/>
      <c r="E66" s="49"/>
      <c r="F66" s="52"/>
      <c r="G66" s="53"/>
      <c r="H66" s="54" t="s">
        <v>19</v>
      </c>
      <c r="I66" s="55">
        <f>I148</f>
        <v>0</v>
      </c>
      <c r="J66" s="55"/>
      <c r="K66" s="8"/>
      <c r="L66" s="8"/>
      <c r="M66" s="8"/>
      <c r="N66" s="8"/>
    </row>
    <row r="67" spans="1:14" x14ac:dyDescent="0.25">
      <c r="A67" s="40"/>
      <c r="E67" s="33"/>
      <c r="F67" s="34"/>
      <c r="G67" s="35"/>
      <c r="H67" s="36"/>
      <c r="I67" s="36"/>
      <c r="J67" s="36"/>
      <c r="K67" s="8"/>
      <c r="L67" s="8"/>
      <c r="M67" s="8"/>
      <c r="N67" s="8"/>
    </row>
    <row r="68" spans="1:14" x14ac:dyDescent="0.25">
      <c r="A68" s="144" t="s">
        <v>17</v>
      </c>
      <c r="B68" s="144"/>
      <c r="C68" s="51"/>
      <c r="D68" s="51"/>
      <c r="E68" s="49"/>
      <c r="F68" s="52"/>
      <c r="G68" s="53"/>
      <c r="H68" s="54" t="s">
        <v>19</v>
      </c>
      <c r="I68" s="55">
        <f>I181</f>
        <v>0</v>
      </c>
      <c r="J68" s="55"/>
      <c r="K68" s="8"/>
      <c r="L68" s="8"/>
      <c r="M68" s="8"/>
      <c r="N68" s="8"/>
    </row>
    <row r="69" spans="1:14" x14ac:dyDescent="0.25">
      <c r="A69" s="56"/>
      <c r="B69" s="56"/>
      <c r="C69" s="56"/>
      <c r="D69" s="56"/>
      <c r="E69" s="33"/>
      <c r="F69" s="34"/>
      <c r="G69" s="35"/>
      <c r="H69" s="36"/>
      <c r="I69" s="36"/>
      <c r="J69" s="36"/>
      <c r="K69" s="8"/>
      <c r="L69" s="8"/>
      <c r="M69" s="8"/>
      <c r="N69" s="8"/>
    </row>
    <row r="70" spans="1:14" x14ac:dyDescent="0.25">
      <c r="A70" s="144" t="s">
        <v>18</v>
      </c>
      <c r="B70" s="144"/>
      <c r="C70" s="51"/>
      <c r="D70" s="51"/>
      <c r="E70" s="49"/>
      <c r="F70" s="52"/>
      <c r="G70" s="53"/>
      <c r="H70" s="54" t="s">
        <v>19</v>
      </c>
      <c r="I70" s="55">
        <f>I237</f>
        <v>0</v>
      </c>
      <c r="J70" s="55"/>
      <c r="K70" s="8"/>
      <c r="L70" s="8"/>
      <c r="M70" s="8"/>
      <c r="N70" s="8"/>
    </row>
    <row r="71" spans="1:14" x14ac:dyDescent="0.25">
      <c r="A71" s="43"/>
      <c r="B71" s="44"/>
      <c r="C71" s="44"/>
      <c r="D71" s="44"/>
      <c r="E71" s="57"/>
      <c r="F71" s="46"/>
      <c r="G71" s="47"/>
      <c r="H71" s="41"/>
      <c r="I71" s="58"/>
      <c r="J71" s="59"/>
      <c r="K71" s="8"/>
      <c r="L71" s="1"/>
      <c r="M71" s="1"/>
      <c r="N71" s="1"/>
    </row>
    <row r="72" spans="1:14" x14ac:dyDescent="0.25">
      <c r="A72" s="56" t="s">
        <v>15</v>
      </c>
      <c r="B72" s="1"/>
      <c r="C72" s="1"/>
      <c r="D72" s="1"/>
      <c r="E72" s="49"/>
      <c r="F72" s="52"/>
      <c r="G72" s="53"/>
      <c r="H72" s="54" t="s">
        <v>19</v>
      </c>
      <c r="I72" s="55">
        <f>SUM(I66:I71)</f>
        <v>0</v>
      </c>
      <c r="J72" s="55"/>
      <c r="K72" s="8"/>
      <c r="L72" s="8"/>
      <c r="M72" s="8"/>
      <c r="N72" s="8"/>
    </row>
    <row r="73" spans="1:14" x14ac:dyDescent="0.25">
      <c r="A73" s="56"/>
      <c r="B73" s="1"/>
      <c r="C73" s="1"/>
      <c r="D73" s="1"/>
      <c r="E73" s="49"/>
      <c r="F73" s="52"/>
      <c r="G73" s="53"/>
      <c r="H73" s="54"/>
      <c r="I73" s="55"/>
      <c r="J73" s="55"/>
      <c r="K73" s="8"/>
      <c r="L73" s="8"/>
      <c r="M73" s="8"/>
      <c r="N73" s="8"/>
    </row>
    <row r="74" spans="1:14" x14ac:dyDescent="0.25">
      <c r="A74" s="40"/>
      <c r="E74" s="33"/>
      <c r="F74" s="34"/>
      <c r="G74" s="35"/>
      <c r="H74" s="36"/>
      <c r="I74" s="36"/>
      <c r="J74" s="36"/>
      <c r="K74" s="8"/>
      <c r="L74" s="8"/>
      <c r="M74" s="8"/>
      <c r="N74" s="8"/>
    </row>
    <row r="75" spans="1:14" x14ac:dyDescent="0.25">
      <c r="A75" s="2"/>
      <c r="B75" s="3"/>
      <c r="C75" s="3"/>
      <c r="D75" s="3"/>
      <c r="E75" s="4"/>
      <c r="F75" s="5"/>
      <c r="G75" s="6"/>
      <c r="H75" s="7"/>
      <c r="I75" s="7"/>
      <c r="J75" s="7"/>
      <c r="K75" s="8"/>
      <c r="L75" s="8"/>
      <c r="M75" s="8"/>
      <c r="N75" s="8"/>
    </row>
    <row r="76" spans="1:14" ht="18" x14ac:dyDescent="0.25">
      <c r="A76" s="140" t="s">
        <v>266</v>
      </c>
      <c r="B76" s="140"/>
      <c r="C76" s="140"/>
      <c r="D76" s="140"/>
      <c r="E76" s="140"/>
      <c r="F76" s="140"/>
      <c r="G76" s="140"/>
      <c r="H76" s="140"/>
      <c r="I76" s="140"/>
      <c r="J76" s="7"/>
      <c r="K76" s="8"/>
      <c r="L76" s="8"/>
      <c r="M76" s="8"/>
      <c r="N76" s="8"/>
    </row>
    <row r="77" spans="1:14" x14ac:dyDescent="0.25">
      <c r="A77" s="40"/>
      <c r="E77" s="33"/>
      <c r="F77" s="34"/>
      <c r="G77" s="35"/>
      <c r="H77" s="36"/>
      <c r="I77" s="36"/>
      <c r="J77" s="7"/>
      <c r="K77" s="8"/>
      <c r="L77" s="8"/>
      <c r="M77" s="8"/>
      <c r="N77" s="8"/>
    </row>
    <row r="78" spans="1:14" x14ac:dyDescent="0.25">
      <c r="A78" s="40"/>
      <c r="E78" s="33"/>
      <c r="F78" s="34"/>
      <c r="G78" s="35"/>
      <c r="H78" s="36"/>
      <c r="I78" s="36"/>
      <c r="J78" s="7"/>
      <c r="K78" s="8"/>
      <c r="L78" s="8"/>
      <c r="M78" s="8"/>
      <c r="N78" s="8"/>
    </row>
    <row r="79" spans="1:14" x14ac:dyDescent="0.25">
      <c r="A79" s="144" t="s">
        <v>16</v>
      </c>
      <c r="B79" s="144"/>
      <c r="C79" s="114"/>
      <c r="D79" s="114"/>
      <c r="E79" s="49"/>
      <c r="F79" s="52"/>
      <c r="G79" s="53"/>
      <c r="H79" s="54" t="s">
        <v>19</v>
      </c>
      <c r="I79" s="55">
        <f>I242</f>
        <v>0</v>
      </c>
      <c r="J79" s="7"/>
      <c r="K79" s="8"/>
      <c r="L79" s="8"/>
      <c r="M79" s="8"/>
      <c r="N79" s="8"/>
    </row>
    <row r="80" spans="1:14" x14ac:dyDescent="0.25">
      <c r="A80" s="124"/>
      <c r="B80" s="125"/>
      <c r="C80" s="125"/>
      <c r="D80" s="125"/>
      <c r="E80" s="126"/>
      <c r="F80" s="127"/>
      <c r="G80" s="128"/>
      <c r="H80" s="129"/>
      <c r="I80" s="129"/>
      <c r="J80" s="7"/>
      <c r="K80" s="8"/>
      <c r="L80" s="8"/>
      <c r="M80" s="8"/>
      <c r="N80" s="8"/>
    </row>
    <row r="81" spans="1:19" x14ac:dyDescent="0.25">
      <c r="A81" s="56" t="s">
        <v>15</v>
      </c>
      <c r="B81" s="1"/>
      <c r="C81" s="1"/>
      <c r="D81" s="1"/>
      <c r="E81" s="49"/>
      <c r="F81" s="52"/>
      <c r="G81" s="53"/>
      <c r="H81" s="54" t="s">
        <v>19</v>
      </c>
      <c r="I81" s="55">
        <f>SUM(I79:I80)</f>
        <v>0</v>
      </c>
      <c r="J81" s="7"/>
      <c r="K81" s="8"/>
      <c r="L81" s="8"/>
      <c r="M81" s="8"/>
      <c r="N81" s="8"/>
    </row>
    <row r="82" spans="1:19" x14ac:dyDescent="0.25">
      <c r="A82" s="2"/>
      <c r="B82" s="3"/>
      <c r="C82" s="3"/>
      <c r="D82" s="3"/>
      <c r="E82" s="4"/>
      <c r="F82" s="5"/>
      <c r="G82" s="6"/>
      <c r="H82" s="7"/>
      <c r="I82" s="7"/>
      <c r="J82" s="7"/>
      <c r="K82" s="8"/>
      <c r="L82" s="8"/>
      <c r="M82" s="8"/>
      <c r="N82" s="8"/>
    </row>
    <row r="83" spans="1:19" x14ac:dyDescent="0.25">
      <c r="A83" s="141" t="s">
        <v>16</v>
      </c>
      <c r="B83" s="141"/>
      <c r="C83" s="141"/>
      <c r="D83" s="141"/>
      <c r="E83" s="141"/>
      <c r="F83" s="141"/>
      <c r="G83" s="141"/>
      <c r="H83" s="141"/>
      <c r="I83" s="141"/>
      <c r="J83" s="61"/>
      <c r="K83" s="8"/>
      <c r="L83" s="1"/>
      <c r="M83" s="1"/>
      <c r="N83" s="1"/>
    </row>
    <row r="84" spans="1:19" x14ac:dyDescent="0.25">
      <c r="A84" s="142" t="s">
        <v>104</v>
      </c>
      <c r="B84" s="142"/>
      <c r="C84" s="142"/>
      <c r="D84" s="142"/>
      <c r="E84" s="142"/>
      <c r="F84" s="142"/>
      <c r="G84" s="142"/>
      <c r="H84" s="142"/>
      <c r="I84" s="142"/>
      <c r="J84" s="62"/>
      <c r="K84" s="8"/>
      <c r="L84" s="8"/>
      <c r="M84" s="8"/>
      <c r="N84" s="8"/>
    </row>
    <row r="85" spans="1:19" x14ac:dyDescent="0.25">
      <c r="A85" s="61"/>
      <c r="B85" s="63"/>
      <c r="C85" s="63"/>
      <c r="D85" s="63"/>
      <c r="E85" s="64"/>
      <c r="F85" s="65"/>
      <c r="G85" s="66"/>
      <c r="H85" s="67"/>
      <c r="I85" s="67"/>
      <c r="J85" s="67"/>
      <c r="K85" s="8"/>
      <c r="L85" s="8"/>
      <c r="M85" s="8"/>
      <c r="N85" s="8"/>
    </row>
    <row r="86" spans="1:19" ht="25.5" x14ac:dyDescent="0.25">
      <c r="A86" s="10" t="s">
        <v>20</v>
      </c>
      <c r="B86" s="156" t="s">
        <v>21</v>
      </c>
      <c r="C86" s="156"/>
      <c r="D86" s="156"/>
      <c r="E86" s="156"/>
      <c r="F86" s="11" t="s">
        <v>22</v>
      </c>
      <c r="G86" s="12" t="s">
        <v>23</v>
      </c>
      <c r="H86" s="13" t="s">
        <v>24</v>
      </c>
      <c r="I86" s="13" t="s">
        <v>25</v>
      </c>
      <c r="J86" s="15"/>
      <c r="K86" s="8"/>
      <c r="L86" s="8"/>
      <c r="M86" s="8"/>
      <c r="N86" s="8"/>
    </row>
    <row r="87" spans="1:19" ht="52.5" customHeight="1" x14ac:dyDescent="0.25">
      <c r="A87" s="68" t="s">
        <v>26</v>
      </c>
      <c r="B87" s="138" t="s">
        <v>227</v>
      </c>
      <c r="C87" s="138"/>
      <c r="D87" s="138"/>
      <c r="E87" s="138"/>
      <c r="F87" s="69" t="s">
        <v>2</v>
      </c>
      <c r="G87" s="70">
        <v>1</v>
      </c>
      <c r="H87" s="71">
        <v>0</v>
      </c>
      <c r="I87" s="72">
        <f>G87*H87</f>
        <v>0</v>
      </c>
      <c r="J87" s="73"/>
      <c r="K87" s="8"/>
      <c r="L87" s="8"/>
      <c r="M87" s="8"/>
    </row>
    <row r="88" spans="1:19" ht="94.5" customHeight="1" x14ac:dyDescent="0.25">
      <c r="A88" s="68" t="s">
        <v>27</v>
      </c>
      <c r="B88" s="138" t="s">
        <v>117</v>
      </c>
      <c r="C88" s="138"/>
      <c r="D88" s="138"/>
      <c r="E88" s="138"/>
      <c r="F88" s="69" t="s">
        <v>110</v>
      </c>
      <c r="G88" s="70">
        <v>280</v>
      </c>
      <c r="H88" s="71">
        <v>0</v>
      </c>
      <c r="I88" s="72">
        <f>G88*H88</f>
        <v>0</v>
      </c>
      <c r="J88" s="73"/>
      <c r="K88" s="50"/>
      <c r="L88" s="50"/>
      <c r="M88" s="50"/>
    </row>
    <row r="89" spans="1:19" ht="78" customHeight="1" x14ac:dyDescent="0.25">
      <c r="A89" s="68" t="s">
        <v>28</v>
      </c>
      <c r="B89" s="138" t="s">
        <v>118</v>
      </c>
      <c r="C89" s="138"/>
      <c r="D89" s="138"/>
      <c r="E89" s="138"/>
      <c r="F89" s="69" t="s">
        <v>110</v>
      </c>
      <c r="G89" s="70">
        <v>280</v>
      </c>
      <c r="H89" s="71">
        <v>0</v>
      </c>
      <c r="I89" s="72">
        <f t="shared" ref="I89:I130" si="0">G89*H89</f>
        <v>0</v>
      </c>
      <c r="J89" s="73"/>
      <c r="K89" s="74"/>
      <c r="L89" s="1"/>
      <c r="M89" s="1"/>
    </row>
    <row r="90" spans="1:19" ht="105" customHeight="1" x14ac:dyDescent="0.25">
      <c r="A90" s="68" t="s">
        <v>29</v>
      </c>
      <c r="B90" s="138" t="s">
        <v>238</v>
      </c>
      <c r="C90" s="138"/>
      <c r="D90" s="138"/>
      <c r="E90" s="138"/>
      <c r="F90" s="69" t="s">
        <v>110</v>
      </c>
      <c r="G90" s="70">
        <v>280</v>
      </c>
      <c r="H90" s="71">
        <v>0</v>
      </c>
      <c r="I90" s="72">
        <f t="shared" si="0"/>
        <v>0</v>
      </c>
      <c r="J90" s="73"/>
      <c r="K90" s="74"/>
      <c r="L90" s="8"/>
      <c r="M90" s="8"/>
    </row>
    <row r="91" spans="1:19" ht="52.5" customHeight="1" x14ac:dyDescent="0.25">
      <c r="A91" s="68" t="s">
        <v>30</v>
      </c>
      <c r="B91" s="138" t="s">
        <v>115</v>
      </c>
      <c r="C91" s="138"/>
      <c r="D91" s="138"/>
      <c r="E91" s="138"/>
      <c r="F91" s="69" t="s">
        <v>2</v>
      </c>
      <c r="G91" s="70">
        <v>1</v>
      </c>
      <c r="H91" s="71">
        <v>0</v>
      </c>
      <c r="I91" s="72">
        <f t="shared" si="0"/>
        <v>0</v>
      </c>
      <c r="J91" s="73"/>
      <c r="K91" s="74"/>
      <c r="L91" s="8"/>
      <c r="M91" s="8"/>
    </row>
    <row r="92" spans="1:19" ht="91.5" customHeight="1" x14ac:dyDescent="0.25">
      <c r="A92" s="68" t="s">
        <v>31</v>
      </c>
      <c r="B92" s="138" t="s">
        <v>230</v>
      </c>
      <c r="C92" s="138"/>
      <c r="D92" s="138"/>
      <c r="E92" s="138"/>
      <c r="F92" s="69" t="s">
        <v>2</v>
      </c>
      <c r="G92" s="70">
        <v>1</v>
      </c>
      <c r="H92" s="71">
        <v>0</v>
      </c>
      <c r="I92" s="72">
        <f t="shared" si="0"/>
        <v>0</v>
      </c>
      <c r="J92" s="73"/>
      <c r="K92" s="8"/>
      <c r="L92" s="8"/>
      <c r="M92" s="8"/>
    </row>
    <row r="93" spans="1:19" ht="81" customHeight="1" x14ac:dyDescent="0.25">
      <c r="A93" s="68" t="s">
        <v>32</v>
      </c>
      <c r="B93" s="138" t="s">
        <v>221</v>
      </c>
      <c r="C93" s="138"/>
      <c r="D93" s="138"/>
      <c r="E93" s="138"/>
      <c r="F93" s="69" t="s">
        <v>111</v>
      </c>
      <c r="G93" s="70">
        <f>(280*4.1)+2</f>
        <v>1150</v>
      </c>
      <c r="H93" s="71">
        <v>0</v>
      </c>
      <c r="I93" s="72">
        <f t="shared" si="0"/>
        <v>0</v>
      </c>
      <c r="J93" s="106"/>
      <c r="K93" s="74"/>
      <c r="L93" s="8"/>
      <c r="M93" s="8"/>
      <c r="N93" s="19"/>
      <c r="O93" s="19"/>
      <c r="P93" s="19"/>
      <c r="Q93" s="19"/>
      <c r="R93" s="19"/>
      <c r="S93" s="19"/>
    </row>
    <row r="94" spans="1:19" ht="55.5" customHeight="1" x14ac:dyDescent="0.25">
      <c r="A94" s="68" t="s">
        <v>33</v>
      </c>
      <c r="B94" s="138" t="s">
        <v>225</v>
      </c>
      <c r="C94" s="138"/>
      <c r="D94" s="138"/>
      <c r="E94" s="138"/>
      <c r="F94" s="69" t="s">
        <v>111</v>
      </c>
      <c r="G94" s="70">
        <v>30</v>
      </c>
      <c r="H94" s="71">
        <v>0</v>
      </c>
      <c r="I94" s="72">
        <f t="shared" ref="I94" si="1">G94*H94</f>
        <v>0</v>
      </c>
      <c r="J94" s="106"/>
      <c r="K94" s="74"/>
      <c r="L94" s="8"/>
      <c r="M94" s="8"/>
      <c r="N94" s="19"/>
      <c r="O94" s="19"/>
      <c r="P94" s="19"/>
      <c r="Q94" s="19"/>
      <c r="R94" s="19"/>
      <c r="S94" s="19"/>
    </row>
    <row r="95" spans="1:19" ht="39" customHeight="1" x14ac:dyDescent="0.25">
      <c r="A95" s="68" t="s">
        <v>34</v>
      </c>
      <c r="B95" s="138" t="s">
        <v>171</v>
      </c>
      <c r="C95" s="138"/>
      <c r="D95" s="138"/>
      <c r="E95" s="138"/>
      <c r="F95" s="69" t="s">
        <v>2</v>
      </c>
      <c r="G95" s="70">
        <v>1</v>
      </c>
      <c r="H95" s="71">
        <v>0</v>
      </c>
      <c r="I95" s="72">
        <f>G95*H95</f>
        <v>0</v>
      </c>
      <c r="J95" s="73"/>
      <c r="K95" s="8"/>
      <c r="L95" s="8"/>
      <c r="M95" s="8"/>
      <c r="N95" s="19"/>
      <c r="O95" s="19"/>
      <c r="P95" s="19"/>
      <c r="Q95" s="19"/>
      <c r="R95" s="19"/>
      <c r="S95" s="19"/>
    </row>
    <row r="96" spans="1:19" ht="57" customHeight="1" x14ac:dyDescent="0.25">
      <c r="A96" s="68" t="s">
        <v>35</v>
      </c>
      <c r="B96" s="138" t="s">
        <v>119</v>
      </c>
      <c r="C96" s="138"/>
      <c r="D96" s="138"/>
      <c r="E96" s="138"/>
      <c r="F96" s="69" t="s">
        <v>112</v>
      </c>
      <c r="G96" s="70">
        <v>10</v>
      </c>
      <c r="H96" s="71">
        <v>0</v>
      </c>
      <c r="I96" s="72">
        <f t="shared" si="0"/>
        <v>0</v>
      </c>
      <c r="J96" s="73"/>
      <c r="K96" s="8"/>
      <c r="L96" s="8"/>
      <c r="M96" s="8"/>
    </row>
    <row r="97" spans="1:13" ht="55.5" customHeight="1" x14ac:dyDescent="0.25">
      <c r="A97" s="68" t="s">
        <v>36</v>
      </c>
      <c r="B97" s="138" t="s">
        <v>120</v>
      </c>
      <c r="C97" s="138"/>
      <c r="D97" s="138"/>
      <c r="E97" s="138"/>
      <c r="F97" s="69" t="s">
        <v>112</v>
      </c>
      <c r="G97" s="70">
        <v>10</v>
      </c>
      <c r="H97" s="71">
        <v>0</v>
      </c>
      <c r="I97" s="72">
        <f t="shared" si="0"/>
        <v>0</v>
      </c>
      <c r="J97" s="73"/>
      <c r="K97" s="8"/>
      <c r="L97" s="8"/>
      <c r="M97" s="8"/>
    </row>
    <row r="98" spans="1:13" ht="67.5" customHeight="1" x14ac:dyDescent="0.25">
      <c r="A98" s="68" t="s">
        <v>37</v>
      </c>
      <c r="B98" s="138" t="s">
        <v>222</v>
      </c>
      <c r="C98" s="138"/>
      <c r="D98" s="138"/>
      <c r="E98" s="138"/>
      <c r="F98" s="69" t="s">
        <v>112</v>
      </c>
      <c r="G98" s="70">
        <v>250</v>
      </c>
      <c r="H98" s="71">
        <v>0</v>
      </c>
      <c r="I98" s="72">
        <f t="shared" si="0"/>
        <v>0</v>
      </c>
      <c r="J98" s="73"/>
      <c r="K98" s="75"/>
      <c r="L98" s="8"/>
      <c r="M98" s="8"/>
    </row>
    <row r="99" spans="1:13" ht="87.75" customHeight="1" x14ac:dyDescent="0.25">
      <c r="A99" s="68" t="s">
        <v>38</v>
      </c>
      <c r="B99" s="138" t="s">
        <v>250</v>
      </c>
      <c r="C99" s="138"/>
      <c r="D99" s="138"/>
      <c r="E99" s="138"/>
      <c r="F99" s="69" t="s">
        <v>112</v>
      </c>
      <c r="G99" s="70">
        <v>250</v>
      </c>
      <c r="H99" s="71">
        <v>0</v>
      </c>
      <c r="I99" s="72">
        <f t="shared" si="0"/>
        <v>0</v>
      </c>
      <c r="J99" s="73"/>
      <c r="K99" s="75"/>
      <c r="L99" s="8"/>
      <c r="M99" s="8"/>
    </row>
    <row r="100" spans="1:13" ht="67.5" customHeight="1" x14ac:dyDescent="0.25">
      <c r="A100" s="68" t="s">
        <v>39</v>
      </c>
      <c r="B100" s="138" t="s">
        <v>223</v>
      </c>
      <c r="C100" s="138"/>
      <c r="D100" s="138"/>
      <c r="E100" s="138"/>
      <c r="F100" s="69" t="s">
        <v>112</v>
      </c>
      <c r="G100" s="70">
        <v>30</v>
      </c>
      <c r="H100" s="71">
        <v>0</v>
      </c>
      <c r="I100" s="72">
        <f t="shared" si="0"/>
        <v>0</v>
      </c>
      <c r="J100" s="73"/>
      <c r="K100" s="75"/>
      <c r="L100" s="8"/>
      <c r="M100" s="8"/>
    </row>
    <row r="101" spans="1:13" ht="84" customHeight="1" x14ac:dyDescent="0.25">
      <c r="A101" s="68" t="s">
        <v>40</v>
      </c>
      <c r="B101" s="138" t="s">
        <v>251</v>
      </c>
      <c r="C101" s="138"/>
      <c r="D101" s="138"/>
      <c r="E101" s="138"/>
      <c r="F101" s="69" t="s">
        <v>112</v>
      </c>
      <c r="G101" s="70">
        <v>30</v>
      </c>
      <c r="H101" s="71">
        <v>0</v>
      </c>
      <c r="I101" s="72">
        <f t="shared" si="0"/>
        <v>0</v>
      </c>
      <c r="J101" s="73"/>
      <c r="K101" s="75"/>
      <c r="L101" s="8"/>
      <c r="M101" s="8"/>
    </row>
    <row r="102" spans="1:13" ht="54" customHeight="1" x14ac:dyDescent="0.25">
      <c r="A102" s="68" t="s">
        <v>41</v>
      </c>
      <c r="B102" s="138" t="s">
        <v>121</v>
      </c>
      <c r="C102" s="138"/>
      <c r="D102" s="138"/>
      <c r="E102" s="138"/>
      <c r="F102" s="69" t="s">
        <v>112</v>
      </c>
      <c r="G102" s="70">
        <v>670</v>
      </c>
      <c r="H102" s="71">
        <v>0</v>
      </c>
      <c r="I102" s="72">
        <f t="shared" si="0"/>
        <v>0</v>
      </c>
      <c r="J102" s="73"/>
      <c r="K102" s="75"/>
      <c r="L102" s="8"/>
      <c r="M102" s="8"/>
    </row>
    <row r="103" spans="1:13" ht="28.5" customHeight="1" x14ac:dyDescent="0.25">
      <c r="A103" s="68" t="s">
        <v>42</v>
      </c>
      <c r="B103" s="138" t="s">
        <v>116</v>
      </c>
      <c r="C103" s="138"/>
      <c r="D103" s="138"/>
      <c r="E103" s="138"/>
      <c r="F103" s="69" t="s">
        <v>111</v>
      </c>
      <c r="G103" s="70">
        <v>170</v>
      </c>
      <c r="H103" s="71">
        <v>0</v>
      </c>
      <c r="I103" s="72">
        <f t="shared" si="0"/>
        <v>0</v>
      </c>
      <c r="J103" s="73"/>
      <c r="K103" s="75"/>
      <c r="L103" s="8"/>
      <c r="M103" s="8"/>
    </row>
    <row r="104" spans="1:13" ht="82.5" customHeight="1" x14ac:dyDescent="0.25">
      <c r="A104" s="68" t="s">
        <v>43</v>
      </c>
      <c r="B104" s="138" t="s">
        <v>122</v>
      </c>
      <c r="C104" s="138"/>
      <c r="D104" s="138"/>
      <c r="E104" s="138"/>
      <c r="F104" s="69" t="s">
        <v>112</v>
      </c>
      <c r="G104" s="70">
        <v>20</v>
      </c>
      <c r="H104" s="71">
        <v>0</v>
      </c>
      <c r="I104" s="72">
        <f t="shared" si="0"/>
        <v>0</v>
      </c>
      <c r="J104" s="73"/>
      <c r="K104" s="75"/>
      <c r="L104" s="8"/>
      <c r="M104" s="8"/>
    </row>
    <row r="105" spans="1:13" ht="123" customHeight="1" x14ac:dyDescent="0.25">
      <c r="A105" s="68" t="s">
        <v>44</v>
      </c>
      <c r="B105" s="138" t="s">
        <v>224</v>
      </c>
      <c r="C105" s="138"/>
      <c r="D105" s="138"/>
      <c r="E105" s="138"/>
      <c r="F105" s="69" t="s">
        <v>112</v>
      </c>
      <c r="G105" s="70">
        <v>70</v>
      </c>
      <c r="H105" s="71">
        <v>0</v>
      </c>
      <c r="I105" s="72">
        <f t="shared" si="0"/>
        <v>0</v>
      </c>
      <c r="J105" s="73"/>
      <c r="K105" s="75"/>
      <c r="L105" s="8"/>
      <c r="M105" s="8"/>
    </row>
    <row r="106" spans="1:13" ht="78.75" customHeight="1" x14ac:dyDescent="0.25">
      <c r="A106" s="68" t="s">
        <v>45</v>
      </c>
      <c r="B106" s="138" t="s">
        <v>123</v>
      </c>
      <c r="C106" s="138"/>
      <c r="D106" s="138"/>
      <c r="E106" s="138"/>
      <c r="F106" s="69" t="s">
        <v>112</v>
      </c>
      <c r="G106" s="70">
        <v>235</v>
      </c>
      <c r="H106" s="71">
        <v>0</v>
      </c>
      <c r="I106" s="72">
        <f t="shared" si="0"/>
        <v>0</v>
      </c>
      <c r="J106" s="73"/>
      <c r="K106" s="75"/>
      <c r="L106" s="8"/>
      <c r="M106" s="8"/>
    </row>
    <row r="107" spans="1:13" ht="69" customHeight="1" x14ac:dyDescent="0.25">
      <c r="A107" s="68" t="s">
        <v>46</v>
      </c>
      <c r="B107" s="138" t="s">
        <v>229</v>
      </c>
      <c r="C107" s="138"/>
      <c r="D107" s="138"/>
      <c r="E107" s="138"/>
      <c r="F107" s="69" t="s">
        <v>112</v>
      </c>
      <c r="G107" s="70">
        <v>30</v>
      </c>
      <c r="H107" s="71">
        <v>0</v>
      </c>
      <c r="I107" s="72">
        <f>G107*H107</f>
        <v>0</v>
      </c>
      <c r="J107" s="73"/>
      <c r="K107" s="75"/>
      <c r="L107" s="8"/>
      <c r="M107" s="8"/>
    </row>
    <row r="108" spans="1:13" ht="69" customHeight="1" x14ac:dyDescent="0.25">
      <c r="A108" s="68" t="s">
        <v>47</v>
      </c>
      <c r="B108" s="138" t="s">
        <v>124</v>
      </c>
      <c r="C108" s="138"/>
      <c r="D108" s="138"/>
      <c r="E108" s="138"/>
      <c r="F108" s="69" t="s">
        <v>112</v>
      </c>
      <c r="G108" s="70">
        <v>210</v>
      </c>
      <c r="H108" s="71">
        <v>0</v>
      </c>
      <c r="I108" s="72">
        <f t="shared" si="0"/>
        <v>0</v>
      </c>
      <c r="J108" s="73"/>
      <c r="K108" s="75"/>
      <c r="L108" s="8"/>
      <c r="M108" s="8"/>
    </row>
    <row r="109" spans="1:13" ht="57" customHeight="1" x14ac:dyDescent="0.25">
      <c r="A109" s="68" t="s">
        <v>48</v>
      </c>
      <c r="B109" s="138" t="s">
        <v>226</v>
      </c>
      <c r="C109" s="138"/>
      <c r="D109" s="138"/>
      <c r="E109" s="138"/>
      <c r="F109" s="69" t="s">
        <v>111</v>
      </c>
      <c r="G109" s="70">
        <v>1150</v>
      </c>
      <c r="H109" s="71">
        <v>0</v>
      </c>
      <c r="I109" s="72">
        <f t="shared" si="0"/>
        <v>0</v>
      </c>
      <c r="J109" s="106"/>
      <c r="K109" s="74"/>
      <c r="L109" s="74"/>
      <c r="M109" s="8"/>
    </row>
    <row r="110" spans="1:13" ht="25.5" customHeight="1" x14ac:dyDescent="0.25">
      <c r="A110" s="68" t="s">
        <v>49</v>
      </c>
      <c r="B110" s="138" t="s">
        <v>125</v>
      </c>
      <c r="C110" s="138"/>
      <c r="D110" s="138"/>
      <c r="E110" s="138"/>
      <c r="F110" s="69" t="s">
        <v>110</v>
      </c>
      <c r="G110" s="70">
        <f>(280*2+2+2)+(22*2*2)</f>
        <v>652</v>
      </c>
      <c r="H110" s="71">
        <v>0</v>
      </c>
      <c r="I110" s="72">
        <f t="shared" si="0"/>
        <v>0</v>
      </c>
      <c r="J110" s="73"/>
      <c r="K110" s="8"/>
      <c r="L110" s="8"/>
      <c r="M110" s="8"/>
    </row>
    <row r="111" spans="1:13" ht="74.25" customHeight="1" x14ac:dyDescent="0.25">
      <c r="A111" s="68" t="s">
        <v>50</v>
      </c>
      <c r="B111" s="138" t="s">
        <v>126</v>
      </c>
      <c r="C111" s="138"/>
      <c r="D111" s="138"/>
      <c r="E111" s="138"/>
      <c r="F111" s="69" t="s">
        <v>111</v>
      </c>
      <c r="G111" s="70">
        <v>1120</v>
      </c>
      <c r="H111" s="71">
        <v>0</v>
      </c>
      <c r="I111" s="72">
        <f t="shared" si="0"/>
        <v>0</v>
      </c>
      <c r="J111" s="73"/>
      <c r="K111" s="8"/>
      <c r="L111" s="1"/>
      <c r="M111" s="108"/>
    </row>
    <row r="112" spans="1:13" ht="76.5" customHeight="1" x14ac:dyDescent="0.25">
      <c r="A112" s="68" t="s">
        <v>254</v>
      </c>
      <c r="B112" s="138" t="s">
        <v>127</v>
      </c>
      <c r="C112" s="138"/>
      <c r="D112" s="138"/>
      <c r="E112" s="138"/>
      <c r="F112" s="69" t="s">
        <v>111</v>
      </c>
      <c r="G112" s="70">
        <v>30</v>
      </c>
      <c r="H112" s="71">
        <v>0</v>
      </c>
      <c r="I112" s="72">
        <f t="shared" si="0"/>
        <v>0</v>
      </c>
      <c r="J112" s="106"/>
      <c r="K112" s="8"/>
      <c r="L112" s="1"/>
      <c r="M112" s="8"/>
    </row>
    <row r="113" spans="1:13" ht="82.5" customHeight="1" x14ac:dyDescent="0.25">
      <c r="A113" s="68" t="s">
        <v>51</v>
      </c>
      <c r="B113" s="138" t="s">
        <v>128</v>
      </c>
      <c r="C113" s="138"/>
      <c r="D113" s="138"/>
      <c r="E113" s="138"/>
      <c r="F113" s="69" t="s">
        <v>111</v>
      </c>
      <c r="G113" s="70">
        <f>30+30</f>
        <v>60</v>
      </c>
      <c r="H113" s="71">
        <v>0</v>
      </c>
      <c r="I113" s="72">
        <f t="shared" si="0"/>
        <v>0</v>
      </c>
      <c r="J113" s="106"/>
      <c r="K113" s="8"/>
      <c r="L113" s="1"/>
      <c r="M113" s="8"/>
    </row>
    <row r="114" spans="1:13" ht="91.5" customHeight="1" x14ac:dyDescent="0.25">
      <c r="A114" s="68" t="s">
        <v>52</v>
      </c>
      <c r="B114" s="138" t="s">
        <v>129</v>
      </c>
      <c r="C114" s="138"/>
      <c r="D114" s="138"/>
      <c r="E114" s="138"/>
      <c r="F114" s="130" t="s">
        <v>110</v>
      </c>
      <c r="G114" s="70">
        <f>10+7+7+4+(2)</f>
        <v>30</v>
      </c>
      <c r="H114" s="71">
        <v>0</v>
      </c>
      <c r="I114" s="72">
        <f t="shared" si="0"/>
        <v>0</v>
      </c>
      <c r="J114" s="73"/>
      <c r="K114" s="8"/>
      <c r="L114" s="8"/>
      <c r="M114" s="8"/>
    </row>
    <row r="115" spans="1:13" ht="30" customHeight="1" x14ac:dyDescent="0.25">
      <c r="A115" s="68" t="s">
        <v>105</v>
      </c>
      <c r="B115" s="138" t="s">
        <v>243</v>
      </c>
      <c r="C115" s="138"/>
      <c r="D115" s="138"/>
      <c r="E115" s="138"/>
      <c r="F115" s="130" t="s">
        <v>1</v>
      </c>
      <c r="G115" s="70">
        <v>25</v>
      </c>
      <c r="H115" s="71">
        <v>0</v>
      </c>
      <c r="I115" s="72">
        <f t="shared" ref="I115:I116" si="2">G115*H115</f>
        <v>0</v>
      </c>
      <c r="J115" s="73"/>
      <c r="K115" s="8"/>
      <c r="L115" s="8"/>
      <c r="M115" s="8"/>
    </row>
    <row r="116" spans="1:13" ht="45" customHeight="1" x14ac:dyDescent="0.25">
      <c r="A116" s="68" t="s">
        <v>53</v>
      </c>
      <c r="B116" s="138" t="s">
        <v>244</v>
      </c>
      <c r="C116" s="138"/>
      <c r="D116" s="138"/>
      <c r="E116" s="138"/>
      <c r="F116" s="130" t="s">
        <v>1</v>
      </c>
      <c r="G116" s="70">
        <v>25</v>
      </c>
      <c r="H116" s="71">
        <v>0</v>
      </c>
      <c r="I116" s="72">
        <f t="shared" si="2"/>
        <v>0</v>
      </c>
      <c r="J116" s="73"/>
      <c r="K116" s="8"/>
      <c r="L116" s="8"/>
      <c r="M116" s="8"/>
    </row>
    <row r="117" spans="1:13" ht="40.5" customHeight="1" x14ac:dyDescent="0.25">
      <c r="A117" s="68" t="s">
        <v>54</v>
      </c>
      <c r="B117" s="138" t="s">
        <v>131</v>
      </c>
      <c r="C117" s="138"/>
      <c r="D117" s="138"/>
      <c r="E117" s="138"/>
      <c r="F117" s="69" t="s">
        <v>2</v>
      </c>
      <c r="G117" s="70">
        <v>2</v>
      </c>
      <c r="H117" s="71">
        <v>0</v>
      </c>
      <c r="I117" s="72">
        <f t="shared" si="0"/>
        <v>0</v>
      </c>
      <c r="J117" s="73"/>
      <c r="K117" s="8"/>
      <c r="L117" s="8"/>
      <c r="M117" s="8"/>
    </row>
    <row r="118" spans="1:13" ht="60.75" customHeight="1" x14ac:dyDescent="0.25">
      <c r="A118" s="68" t="s">
        <v>55</v>
      </c>
      <c r="B118" s="138" t="s">
        <v>132</v>
      </c>
      <c r="C118" s="138"/>
      <c r="D118" s="138"/>
      <c r="E118" s="138"/>
      <c r="F118" s="69" t="s">
        <v>2</v>
      </c>
      <c r="G118" s="70">
        <v>1</v>
      </c>
      <c r="H118" s="71">
        <v>0</v>
      </c>
      <c r="I118" s="72">
        <f t="shared" si="0"/>
        <v>0</v>
      </c>
      <c r="J118" s="73"/>
      <c r="K118" s="8"/>
      <c r="L118" s="8"/>
      <c r="M118" s="8"/>
    </row>
    <row r="119" spans="1:13" ht="68.25" customHeight="1" x14ac:dyDescent="0.25">
      <c r="A119" s="68" t="s">
        <v>56</v>
      </c>
      <c r="B119" s="138" t="s">
        <v>133</v>
      </c>
      <c r="C119" s="138"/>
      <c r="D119" s="138"/>
      <c r="E119" s="138"/>
      <c r="F119" s="69" t="s">
        <v>2</v>
      </c>
      <c r="G119" s="70">
        <v>1</v>
      </c>
      <c r="H119" s="71">
        <v>0</v>
      </c>
      <c r="I119" s="72">
        <f t="shared" si="0"/>
        <v>0</v>
      </c>
      <c r="J119" s="73"/>
      <c r="K119" s="8"/>
      <c r="L119" s="8"/>
      <c r="M119" s="8"/>
    </row>
    <row r="120" spans="1:13" ht="105" customHeight="1" x14ac:dyDescent="0.25">
      <c r="A120" s="68" t="s">
        <v>58</v>
      </c>
      <c r="B120" s="138" t="s">
        <v>134</v>
      </c>
      <c r="C120" s="138"/>
      <c r="D120" s="138"/>
      <c r="E120" s="138"/>
      <c r="F120" s="69" t="s">
        <v>2</v>
      </c>
      <c r="G120" s="70">
        <v>1</v>
      </c>
      <c r="H120" s="71">
        <v>0</v>
      </c>
      <c r="I120" s="72">
        <f t="shared" si="0"/>
        <v>0</v>
      </c>
      <c r="J120" s="73"/>
      <c r="K120" s="8"/>
      <c r="L120" s="8"/>
      <c r="M120" s="8"/>
    </row>
    <row r="121" spans="1:13" ht="54" customHeight="1" x14ac:dyDescent="0.25">
      <c r="A121" s="68" t="s">
        <v>59</v>
      </c>
      <c r="B121" s="138" t="s">
        <v>135</v>
      </c>
      <c r="C121" s="138"/>
      <c r="D121" s="138"/>
      <c r="E121" s="138"/>
      <c r="F121" s="69" t="s">
        <v>2</v>
      </c>
      <c r="G121" s="70">
        <v>29</v>
      </c>
      <c r="H121" s="71">
        <v>0</v>
      </c>
      <c r="I121" s="72">
        <f t="shared" si="0"/>
        <v>0</v>
      </c>
      <c r="J121" s="73"/>
      <c r="K121" s="8"/>
      <c r="L121" s="8"/>
      <c r="M121" s="8"/>
    </row>
    <row r="122" spans="1:13" ht="105.75" customHeight="1" x14ac:dyDescent="0.25">
      <c r="A122" s="68" t="s">
        <v>60</v>
      </c>
      <c r="B122" s="138" t="s">
        <v>130</v>
      </c>
      <c r="C122" s="138"/>
      <c r="D122" s="138"/>
      <c r="E122" s="138"/>
      <c r="F122" s="69" t="s">
        <v>2</v>
      </c>
      <c r="G122" s="70">
        <v>1</v>
      </c>
      <c r="H122" s="71">
        <v>0</v>
      </c>
      <c r="I122" s="72">
        <f t="shared" si="0"/>
        <v>0</v>
      </c>
      <c r="J122" s="73"/>
      <c r="K122" s="8"/>
      <c r="L122" s="8"/>
      <c r="M122" s="8"/>
    </row>
    <row r="123" spans="1:13" ht="78" customHeight="1" x14ac:dyDescent="0.25">
      <c r="A123" s="68" t="s">
        <v>61</v>
      </c>
      <c r="B123" s="138" t="s">
        <v>136</v>
      </c>
      <c r="C123" s="138"/>
      <c r="D123" s="138"/>
      <c r="E123" s="138"/>
      <c r="F123" s="69" t="s">
        <v>110</v>
      </c>
      <c r="G123" s="70">
        <v>10</v>
      </c>
      <c r="H123" s="71">
        <v>0</v>
      </c>
      <c r="I123" s="72">
        <f t="shared" si="0"/>
        <v>0</v>
      </c>
      <c r="J123" s="73"/>
      <c r="K123" s="8"/>
      <c r="L123" s="8"/>
      <c r="M123" s="8"/>
    </row>
    <row r="124" spans="1:13" ht="78" customHeight="1" x14ac:dyDescent="0.25">
      <c r="A124" s="68" t="s">
        <v>62</v>
      </c>
      <c r="B124" s="138" t="s">
        <v>138</v>
      </c>
      <c r="C124" s="138"/>
      <c r="D124" s="138"/>
      <c r="E124" s="138"/>
      <c r="F124" s="69" t="s">
        <v>110</v>
      </c>
      <c r="G124" s="70">
        <v>10</v>
      </c>
      <c r="H124" s="71">
        <v>0</v>
      </c>
      <c r="I124" s="72">
        <f t="shared" si="0"/>
        <v>0</v>
      </c>
      <c r="J124" s="73"/>
      <c r="K124" s="8"/>
      <c r="L124" s="8"/>
      <c r="M124" s="8"/>
    </row>
    <row r="125" spans="1:13" ht="27" customHeight="1" x14ac:dyDescent="0.25">
      <c r="A125" s="68" t="s">
        <v>64</v>
      </c>
      <c r="B125" s="138" t="s">
        <v>137</v>
      </c>
      <c r="C125" s="138"/>
      <c r="D125" s="138"/>
      <c r="E125" s="138"/>
      <c r="F125" s="69" t="s">
        <v>57</v>
      </c>
      <c r="G125" s="70">
        <v>3</v>
      </c>
      <c r="H125" s="71">
        <v>0</v>
      </c>
      <c r="I125" s="72">
        <f t="shared" si="0"/>
        <v>0</v>
      </c>
      <c r="J125" s="73"/>
      <c r="K125" s="8"/>
      <c r="L125" s="8"/>
      <c r="M125" s="8"/>
    </row>
    <row r="126" spans="1:13" ht="54" customHeight="1" x14ac:dyDescent="0.25">
      <c r="A126" s="68" t="s">
        <v>65</v>
      </c>
      <c r="B126" s="138" t="s">
        <v>139</v>
      </c>
      <c r="C126" s="138"/>
      <c r="D126" s="138"/>
      <c r="E126" s="138"/>
      <c r="F126" s="69" t="s">
        <v>2</v>
      </c>
      <c r="G126" s="70">
        <v>9</v>
      </c>
      <c r="H126" s="71">
        <v>0</v>
      </c>
      <c r="I126" s="72">
        <f t="shared" si="0"/>
        <v>0</v>
      </c>
      <c r="J126" s="73"/>
      <c r="K126" s="8"/>
      <c r="L126" s="8"/>
      <c r="M126" s="8"/>
    </row>
    <row r="127" spans="1:13" ht="67.5" customHeight="1" x14ac:dyDescent="0.25">
      <c r="A127" s="68" t="s">
        <v>66</v>
      </c>
      <c r="B127" s="138" t="s">
        <v>140</v>
      </c>
      <c r="C127" s="138"/>
      <c r="D127" s="138"/>
      <c r="E127" s="138"/>
      <c r="F127" s="69" t="s">
        <v>2</v>
      </c>
      <c r="G127" s="70">
        <v>25</v>
      </c>
      <c r="H127" s="71">
        <v>0</v>
      </c>
      <c r="I127" s="72">
        <f t="shared" si="0"/>
        <v>0</v>
      </c>
      <c r="J127" s="73"/>
      <c r="K127" s="8"/>
      <c r="L127" s="8"/>
      <c r="M127" s="8"/>
    </row>
    <row r="128" spans="1:13" ht="78" customHeight="1" x14ac:dyDescent="0.25">
      <c r="A128" s="68" t="s">
        <v>67</v>
      </c>
      <c r="B128" s="138" t="s">
        <v>141</v>
      </c>
      <c r="C128" s="138"/>
      <c r="D128" s="138"/>
      <c r="E128" s="138"/>
      <c r="F128" s="69" t="s">
        <v>2</v>
      </c>
      <c r="G128" s="70">
        <v>2</v>
      </c>
      <c r="H128" s="71">
        <v>0</v>
      </c>
      <c r="I128" s="72">
        <f t="shared" si="0"/>
        <v>0</v>
      </c>
      <c r="J128" s="73"/>
      <c r="K128" s="8"/>
      <c r="L128" s="74"/>
      <c r="M128" s="8"/>
    </row>
    <row r="129" spans="1:24" ht="75" customHeight="1" x14ac:dyDescent="0.25">
      <c r="A129" s="68" t="s">
        <v>68</v>
      </c>
      <c r="B129" s="138" t="s">
        <v>142</v>
      </c>
      <c r="C129" s="138"/>
      <c r="D129" s="138"/>
      <c r="E129" s="138"/>
      <c r="F129" s="69" t="s">
        <v>2</v>
      </c>
      <c r="G129" s="70">
        <v>3</v>
      </c>
      <c r="H129" s="71">
        <v>0</v>
      </c>
      <c r="I129" s="72">
        <f t="shared" si="0"/>
        <v>0</v>
      </c>
      <c r="J129" s="73"/>
      <c r="K129" s="8"/>
      <c r="L129" s="8"/>
      <c r="M129" s="8"/>
    </row>
    <row r="130" spans="1:24" ht="78" customHeight="1" x14ac:dyDescent="0.25">
      <c r="A130" s="68" t="s">
        <v>69</v>
      </c>
      <c r="B130" s="138" t="s">
        <v>143</v>
      </c>
      <c r="C130" s="138"/>
      <c r="D130" s="138"/>
      <c r="E130" s="138"/>
      <c r="F130" s="69" t="s">
        <v>2</v>
      </c>
      <c r="G130" s="70">
        <v>10</v>
      </c>
      <c r="H130" s="71">
        <v>0</v>
      </c>
      <c r="I130" s="72">
        <f t="shared" si="0"/>
        <v>0</v>
      </c>
      <c r="J130" s="73"/>
      <c r="K130" s="8"/>
      <c r="L130" s="8"/>
      <c r="M130" s="8"/>
    </row>
    <row r="131" spans="1:24" ht="25.5" x14ac:dyDescent="0.25">
      <c r="A131" s="10" t="s">
        <v>20</v>
      </c>
      <c r="B131" s="156" t="s">
        <v>21</v>
      </c>
      <c r="C131" s="156"/>
      <c r="D131" s="156"/>
      <c r="E131" s="156"/>
      <c r="F131" s="11" t="s">
        <v>22</v>
      </c>
      <c r="G131" s="12" t="s">
        <v>23</v>
      </c>
      <c r="H131" s="12" t="s">
        <v>24</v>
      </c>
      <c r="I131" s="13" t="s">
        <v>25</v>
      </c>
      <c r="J131" s="15"/>
      <c r="K131" s="8"/>
      <c r="L131" s="8"/>
      <c r="M131" s="8"/>
      <c r="N131" s="8"/>
    </row>
    <row r="132" spans="1:24" ht="27" customHeight="1" x14ac:dyDescent="0.25">
      <c r="A132" s="68" t="s">
        <v>70</v>
      </c>
      <c r="B132" s="138" t="s">
        <v>114</v>
      </c>
      <c r="C132" s="138"/>
      <c r="D132" s="138"/>
      <c r="E132" s="138"/>
      <c r="F132" s="69" t="s">
        <v>2</v>
      </c>
      <c r="G132" s="70">
        <v>22</v>
      </c>
      <c r="H132" s="71">
        <v>0</v>
      </c>
      <c r="I132" s="72">
        <f>G132*H132</f>
        <v>0</v>
      </c>
      <c r="J132" s="73"/>
      <c r="K132" s="8"/>
      <c r="L132" s="8"/>
      <c r="M132" s="8"/>
    </row>
    <row r="133" spans="1:24" ht="160.5" customHeight="1" x14ac:dyDescent="0.25">
      <c r="A133" s="68" t="s">
        <v>71</v>
      </c>
      <c r="B133" s="138" t="s">
        <v>167</v>
      </c>
      <c r="C133" s="138"/>
      <c r="D133" s="138"/>
      <c r="E133" s="138"/>
      <c r="F133" s="69" t="s">
        <v>110</v>
      </c>
      <c r="G133" s="70">
        <v>182</v>
      </c>
      <c r="H133" s="71">
        <v>0</v>
      </c>
      <c r="I133" s="72">
        <f t="shared" ref="I133:I146" si="3">G133*H133</f>
        <v>0</v>
      </c>
      <c r="J133" s="73"/>
      <c r="K133" s="8"/>
      <c r="L133" s="8"/>
      <c r="M133" s="8"/>
    </row>
    <row r="134" spans="1:24" ht="168.75" customHeight="1" x14ac:dyDescent="0.25">
      <c r="A134" s="68" t="s">
        <v>106</v>
      </c>
      <c r="B134" s="138" t="s">
        <v>168</v>
      </c>
      <c r="C134" s="138"/>
      <c r="D134" s="138"/>
      <c r="E134" s="138"/>
      <c r="F134" s="69" t="s">
        <v>110</v>
      </c>
      <c r="G134" s="70">
        <v>20</v>
      </c>
      <c r="H134" s="71">
        <v>0</v>
      </c>
      <c r="I134" s="72">
        <f t="shared" si="3"/>
        <v>0</v>
      </c>
      <c r="J134" s="73"/>
      <c r="K134" s="8"/>
      <c r="L134" s="8"/>
      <c r="M134" s="8"/>
    </row>
    <row r="135" spans="1:24" ht="163.5" customHeight="1" x14ac:dyDescent="0.25">
      <c r="A135" s="68" t="s">
        <v>72</v>
      </c>
      <c r="B135" s="138" t="s">
        <v>166</v>
      </c>
      <c r="C135" s="138"/>
      <c r="D135" s="138"/>
      <c r="E135" s="138"/>
      <c r="F135" s="69" t="s">
        <v>110</v>
      </c>
      <c r="G135" s="70">
        <v>24</v>
      </c>
      <c r="H135" s="71">
        <v>0</v>
      </c>
      <c r="I135" s="72">
        <f t="shared" si="3"/>
        <v>0</v>
      </c>
      <c r="J135" s="73"/>
      <c r="K135" s="8"/>
      <c r="L135" s="8"/>
      <c r="M135" s="8"/>
      <c r="O135" s="86"/>
      <c r="P135" s="86"/>
      <c r="Q135" s="86"/>
      <c r="R135" s="86"/>
    </row>
    <row r="136" spans="1:24" ht="246" customHeight="1" x14ac:dyDescent="0.25">
      <c r="A136" s="68" t="s">
        <v>73</v>
      </c>
      <c r="B136" s="138" t="s">
        <v>169</v>
      </c>
      <c r="C136" s="138"/>
      <c r="D136" s="138"/>
      <c r="E136" s="138"/>
      <c r="F136" s="69" t="s">
        <v>110</v>
      </c>
      <c r="G136" s="70">
        <v>263</v>
      </c>
      <c r="H136" s="71">
        <v>0</v>
      </c>
      <c r="I136" s="72">
        <f t="shared" si="3"/>
        <v>0</v>
      </c>
      <c r="J136" s="73"/>
      <c r="K136" s="8"/>
      <c r="L136" s="8"/>
      <c r="M136" s="8"/>
      <c r="N136" s="86"/>
      <c r="O136" s="86"/>
      <c r="P136" s="86"/>
      <c r="Q136" s="86"/>
    </row>
    <row r="137" spans="1:24" ht="198.75" customHeight="1" x14ac:dyDescent="0.25">
      <c r="A137" s="68" t="s">
        <v>74</v>
      </c>
      <c r="B137" s="138" t="s">
        <v>170</v>
      </c>
      <c r="C137" s="138"/>
      <c r="D137" s="138"/>
      <c r="E137" s="138"/>
      <c r="F137" s="69" t="s">
        <v>110</v>
      </c>
      <c r="G137" s="70">
        <v>41</v>
      </c>
      <c r="H137" s="71">
        <v>0</v>
      </c>
      <c r="I137" s="72">
        <f t="shared" si="3"/>
        <v>0</v>
      </c>
      <c r="J137" s="73"/>
      <c r="K137" s="8"/>
      <c r="L137" s="8"/>
      <c r="M137" s="8"/>
      <c r="O137" s="104"/>
      <c r="P137" s="102"/>
      <c r="Q137" s="102"/>
      <c r="R137" s="102"/>
      <c r="S137" s="102"/>
      <c r="T137" s="102"/>
      <c r="U137" s="102"/>
      <c r="V137" s="102"/>
      <c r="W137" s="102"/>
      <c r="X137" s="102"/>
    </row>
    <row r="138" spans="1:24" ht="44.25" customHeight="1" x14ac:dyDescent="0.25">
      <c r="A138" s="68" t="s">
        <v>75</v>
      </c>
      <c r="B138" s="138" t="s">
        <v>145</v>
      </c>
      <c r="C138" s="138"/>
      <c r="D138" s="138"/>
      <c r="E138" s="138"/>
      <c r="F138" s="69" t="s">
        <v>2</v>
      </c>
      <c r="G138" s="70">
        <v>10</v>
      </c>
      <c r="H138" s="71">
        <v>0</v>
      </c>
      <c r="I138" s="72">
        <f t="shared" si="3"/>
        <v>0</v>
      </c>
      <c r="J138" s="73"/>
      <c r="K138" s="8"/>
      <c r="L138" s="8"/>
      <c r="M138" s="8"/>
    </row>
    <row r="139" spans="1:24" ht="52.5" customHeight="1" x14ac:dyDescent="0.25">
      <c r="A139" s="68" t="s">
        <v>76</v>
      </c>
      <c r="B139" s="138" t="s">
        <v>144</v>
      </c>
      <c r="C139" s="138"/>
      <c r="D139" s="138"/>
      <c r="E139" s="138"/>
      <c r="F139" s="69" t="s">
        <v>110</v>
      </c>
      <c r="G139" s="70">
        <v>20</v>
      </c>
      <c r="H139" s="71">
        <v>0</v>
      </c>
      <c r="I139" s="72">
        <f t="shared" si="3"/>
        <v>0</v>
      </c>
      <c r="J139" s="73"/>
      <c r="K139" s="8"/>
      <c r="L139" s="8"/>
      <c r="M139" s="8"/>
    </row>
    <row r="140" spans="1:24" ht="57" customHeight="1" x14ac:dyDescent="0.25">
      <c r="A140" s="68" t="s">
        <v>77</v>
      </c>
      <c r="B140" s="138" t="s">
        <v>146</v>
      </c>
      <c r="C140" s="138"/>
      <c r="D140" s="138"/>
      <c r="E140" s="138"/>
      <c r="F140" s="69" t="s">
        <v>111</v>
      </c>
      <c r="G140" s="70">
        <v>30</v>
      </c>
      <c r="H140" s="71">
        <v>0</v>
      </c>
      <c r="I140" s="72">
        <f t="shared" si="3"/>
        <v>0</v>
      </c>
      <c r="J140" s="73"/>
      <c r="K140" s="8"/>
      <c r="L140" s="8"/>
      <c r="M140" s="8"/>
    </row>
    <row r="141" spans="1:24" ht="54.75" customHeight="1" x14ac:dyDescent="0.25">
      <c r="A141" s="68" t="s">
        <v>78</v>
      </c>
      <c r="B141" s="138" t="s">
        <v>147</v>
      </c>
      <c r="C141" s="138"/>
      <c r="D141" s="138"/>
      <c r="E141" s="138"/>
      <c r="F141" s="69" t="s">
        <v>111</v>
      </c>
      <c r="G141" s="70">
        <v>30</v>
      </c>
      <c r="H141" s="71">
        <v>0</v>
      </c>
      <c r="I141" s="72">
        <f t="shared" si="3"/>
        <v>0</v>
      </c>
      <c r="J141" s="73"/>
      <c r="K141" s="8"/>
      <c r="L141" s="8"/>
      <c r="M141" s="8"/>
    </row>
    <row r="142" spans="1:24" ht="54" customHeight="1" x14ac:dyDescent="0.25">
      <c r="A142" s="68" t="s">
        <v>172</v>
      </c>
      <c r="B142" s="138" t="s">
        <v>148</v>
      </c>
      <c r="C142" s="138"/>
      <c r="D142" s="138"/>
      <c r="E142" s="138"/>
      <c r="F142" s="69" t="s">
        <v>2</v>
      </c>
      <c r="G142" s="70">
        <v>13</v>
      </c>
      <c r="H142" s="71">
        <v>0</v>
      </c>
      <c r="I142" s="72">
        <f t="shared" si="3"/>
        <v>0</v>
      </c>
      <c r="J142" s="73"/>
      <c r="K142" s="8"/>
      <c r="L142" s="8"/>
      <c r="M142" s="8"/>
    </row>
    <row r="143" spans="1:24" ht="91.5" customHeight="1" x14ac:dyDescent="0.25">
      <c r="A143" s="68" t="s">
        <v>173</v>
      </c>
      <c r="B143" s="138" t="s">
        <v>149</v>
      </c>
      <c r="C143" s="138"/>
      <c r="D143" s="138"/>
      <c r="E143" s="138"/>
      <c r="F143" s="69" t="s">
        <v>110</v>
      </c>
      <c r="G143" s="70">
        <v>4</v>
      </c>
      <c r="H143" s="71">
        <v>0</v>
      </c>
      <c r="I143" s="72">
        <f t="shared" si="3"/>
        <v>0</v>
      </c>
      <c r="J143" s="73"/>
      <c r="K143" s="8"/>
      <c r="L143" s="8"/>
      <c r="M143" s="8"/>
      <c r="N143" s="19"/>
      <c r="O143" s="19"/>
      <c r="P143" s="19"/>
      <c r="Q143" s="19"/>
      <c r="R143" s="19"/>
      <c r="S143" s="19"/>
      <c r="T143" s="19"/>
      <c r="U143" s="19"/>
      <c r="V143" s="19"/>
      <c r="W143" s="19"/>
      <c r="X143" s="19"/>
    </row>
    <row r="144" spans="1:24" ht="91.5" customHeight="1" x14ac:dyDescent="0.25">
      <c r="A144" s="68" t="s">
        <v>174</v>
      </c>
      <c r="B144" s="138" t="s">
        <v>150</v>
      </c>
      <c r="C144" s="138"/>
      <c r="D144" s="138"/>
      <c r="E144" s="138"/>
      <c r="F144" s="69" t="s">
        <v>110</v>
      </c>
      <c r="G144" s="70">
        <v>10</v>
      </c>
      <c r="H144" s="71">
        <v>0</v>
      </c>
      <c r="I144" s="72">
        <f t="shared" si="3"/>
        <v>0</v>
      </c>
      <c r="J144" s="73"/>
      <c r="K144" s="8"/>
      <c r="L144" s="8"/>
      <c r="M144" s="8"/>
    </row>
    <row r="145" spans="1:19" ht="66" customHeight="1" x14ac:dyDescent="0.25">
      <c r="A145" s="68" t="s">
        <v>228</v>
      </c>
      <c r="B145" s="138" t="s">
        <v>151</v>
      </c>
      <c r="C145" s="138"/>
      <c r="D145" s="138"/>
      <c r="E145" s="138"/>
      <c r="F145" s="69" t="s">
        <v>110</v>
      </c>
      <c r="G145" s="70">
        <v>11</v>
      </c>
      <c r="H145" s="71">
        <v>0</v>
      </c>
      <c r="I145" s="72">
        <f t="shared" si="3"/>
        <v>0</v>
      </c>
      <c r="J145" s="73"/>
      <c r="K145" s="8"/>
      <c r="L145" s="8"/>
      <c r="M145" s="8"/>
    </row>
    <row r="146" spans="1:19" ht="93" customHeight="1" x14ac:dyDescent="0.25">
      <c r="A146" s="68" t="s">
        <v>259</v>
      </c>
      <c r="B146" s="138" t="s">
        <v>152</v>
      </c>
      <c r="C146" s="138"/>
      <c r="D146" s="138"/>
      <c r="E146" s="138"/>
      <c r="F146" s="69" t="s">
        <v>110</v>
      </c>
      <c r="G146" s="70">
        <v>530</v>
      </c>
      <c r="H146" s="71">
        <v>0</v>
      </c>
      <c r="I146" s="72">
        <f t="shared" si="3"/>
        <v>0</v>
      </c>
      <c r="J146" s="73"/>
      <c r="K146" s="8"/>
      <c r="L146" s="8"/>
      <c r="M146" s="8"/>
      <c r="N146" s="102"/>
      <c r="O146" s="102"/>
      <c r="P146" s="86"/>
      <c r="Q146" s="86"/>
      <c r="R146" s="86"/>
      <c r="S146" s="86"/>
    </row>
    <row r="147" spans="1:19" ht="54" customHeight="1" x14ac:dyDescent="0.25">
      <c r="A147" s="68" t="s">
        <v>260</v>
      </c>
      <c r="B147" s="138" t="s">
        <v>113</v>
      </c>
      <c r="C147" s="138"/>
      <c r="D147" s="138"/>
      <c r="E147" s="138"/>
      <c r="F147" s="69"/>
      <c r="G147" s="70"/>
      <c r="H147" s="71"/>
      <c r="I147" s="72">
        <f>SUM(I87:I146)*0.2</f>
        <v>0</v>
      </c>
      <c r="J147" s="73"/>
      <c r="K147" s="8"/>
      <c r="L147" s="8"/>
      <c r="M147" s="8"/>
      <c r="N147" s="86"/>
      <c r="O147" s="86"/>
      <c r="P147" s="86"/>
      <c r="Q147" s="86"/>
      <c r="R147" s="102"/>
      <c r="S147" s="102"/>
    </row>
    <row r="148" spans="1:19" x14ac:dyDescent="0.25">
      <c r="A148" s="76"/>
      <c r="B148" s="151" t="s">
        <v>262</v>
      </c>
      <c r="C148" s="151"/>
      <c r="D148" s="151"/>
      <c r="E148" s="151"/>
      <c r="F148" s="134"/>
      <c r="G148" s="135"/>
      <c r="H148" s="133" t="s">
        <v>63</v>
      </c>
      <c r="I148" s="133">
        <f>SUM(I87:I147)</f>
        <v>0</v>
      </c>
      <c r="J148" s="77"/>
      <c r="K148" s="8"/>
      <c r="L148" s="8"/>
      <c r="M148" s="8"/>
    </row>
    <row r="149" spans="1:19" x14ac:dyDescent="0.25">
      <c r="A149" s="80"/>
      <c r="B149" s="33"/>
      <c r="C149" s="33"/>
      <c r="D149" s="33"/>
      <c r="E149" s="34"/>
      <c r="F149" s="35"/>
      <c r="G149" s="60"/>
      <c r="H149" s="36"/>
      <c r="I149" s="8"/>
      <c r="J149" s="8"/>
      <c r="K149" s="8"/>
      <c r="L149" s="8"/>
      <c r="M149" s="8"/>
    </row>
    <row r="150" spans="1:19" x14ac:dyDescent="0.25">
      <c r="A150" s="81"/>
      <c r="B150" s="49"/>
      <c r="C150" s="49"/>
      <c r="D150" s="49"/>
      <c r="E150" s="52"/>
      <c r="F150" s="53"/>
      <c r="G150" s="55"/>
      <c r="H150" s="55"/>
      <c r="I150" s="8"/>
      <c r="J150" s="8"/>
      <c r="K150" s="8"/>
      <c r="L150" s="8"/>
      <c r="M150" s="8"/>
    </row>
    <row r="151" spans="1:19" x14ac:dyDescent="0.25">
      <c r="A151" s="141" t="s">
        <v>79</v>
      </c>
      <c r="B151" s="141"/>
      <c r="C151" s="141"/>
      <c r="D151" s="141"/>
      <c r="E151" s="141"/>
      <c r="F151" s="141"/>
      <c r="G151" s="141"/>
      <c r="H151" s="141"/>
      <c r="I151" s="141"/>
      <c r="J151" s="61"/>
      <c r="K151" s="8"/>
      <c r="L151" s="8"/>
      <c r="M151" s="8"/>
      <c r="N151" s="8"/>
    </row>
    <row r="152" spans="1:19" x14ac:dyDescent="0.25">
      <c r="A152" s="56"/>
      <c r="B152" s="81"/>
      <c r="C152" s="81"/>
      <c r="D152" s="81"/>
      <c r="E152" s="49"/>
      <c r="F152" s="52"/>
      <c r="G152" s="53"/>
      <c r="H152" s="55"/>
      <c r="I152" s="55"/>
      <c r="J152" s="55"/>
      <c r="K152" s="8"/>
      <c r="L152" s="8"/>
      <c r="M152" s="8"/>
      <c r="N152" s="8"/>
    </row>
    <row r="153" spans="1:19" ht="25.5" x14ac:dyDescent="0.25">
      <c r="A153" s="10" t="s">
        <v>20</v>
      </c>
      <c r="B153" s="156" t="s">
        <v>21</v>
      </c>
      <c r="C153" s="156"/>
      <c r="D153" s="156"/>
      <c r="E153" s="156"/>
      <c r="F153" s="11" t="s">
        <v>22</v>
      </c>
      <c r="G153" s="12" t="s">
        <v>23</v>
      </c>
      <c r="H153" s="13" t="s">
        <v>24</v>
      </c>
      <c r="I153" s="13" t="s">
        <v>25</v>
      </c>
      <c r="J153" s="15"/>
      <c r="K153" s="8"/>
      <c r="L153" s="8"/>
      <c r="M153" s="8"/>
      <c r="N153" s="8"/>
    </row>
    <row r="154" spans="1:19" ht="39" customHeight="1" x14ac:dyDescent="0.25">
      <c r="A154" s="68" t="s">
        <v>80</v>
      </c>
      <c r="B154" s="138" t="s">
        <v>158</v>
      </c>
      <c r="C154" s="138"/>
      <c r="D154" s="138"/>
      <c r="E154" s="138"/>
      <c r="F154" s="69" t="s">
        <v>110</v>
      </c>
      <c r="G154" s="70">
        <v>280</v>
      </c>
      <c r="H154" s="71">
        <v>0</v>
      </c>
      <c r="I154" s="72">
        <f t="shared" ref="I154:I167" si="4">G154*H154</f>
        <v>0</v>
      </c>
      <c r="J154" s="73"/>
      <c r="K154" s="74"/>
      <c r="L154" s="8"/>
      <c r="M154" s="8"/>
    </row>
    <row r="155" spans="1:19" ht="117.75" customHeight="1" x14ac:dyDescent="0.25">
      <c r="A155" s="68" t="s">
        <v>81</v>
      </c>
      <c r="B155" s="138" t="s">
        <v>153</v>
      </c>
      <c r="C155" s="138"/>
      <c r="D155" s="138"/>
      <c r="E155" s="138"/>
      <c r="F155" s="69" t="s">
        <v>2</v>
      </c>
      <c r="G155" s="70">
        <v>4</v>
      </c>
      <c r="H155" s="71">
        <v>0</v>
      </c>
      <c r="I155" s="72">
        <f t="shared" si="4"/>
        <v>0</v>
      </c>
      <c r="J155" s="73"/>
      <c r="K155" s="74"/>
      <c r="L155" s="8"/>
      <c r="M155" s="8"/>
    </row>
    <row r="156" spans="1:19" ht="42.75" customHeight="1" x14ac:dyDescent="0.25">
      <c r="A156" s="68" t="s">
        <v>82</v>
      </c>
      <c r="B156" s="138" t="s">
        <v>231</v>
      </c>
      <c r="C156" s="138"/>
      <c r="D156" s="138"/>
      <c r="E156" s="138"/>
      <c r="F156" s="69" t="s">
        <v>2</v>
      </c>
      <c r="G156" s="70">
        <v>2</v>
      </c>
      <c r="H156" s="71">
        <v>0</v>
      </c>
      <c r="I156" s="72">
        <f t="shared" ref="I156" si="5">G156*H156</f>
        <v>0</v>
      </c>
      <c r="J156" s="73"/>
      <c r="K156" s="74"/>
      <c r="L156" s="8"/>
      <c r="M156" s="8"/>
    </row>
    <row r="157" spans="1:19" ht="40.5" customHeight="1" x14ac:dyDescent="0.25">
      <c r="A157" s="68" t="s">
        <v>83</v>
      </c>
      <c r="B157" s="138" t="s">
        <v>154</v>
      </c>
      <c r="C157" s="138"/>
      <c r="D157" s="138"/>
      <c r="E157" s="138"/>
      <c r="F157" s="69" t="s">
        <v>2</v>
      </c>
      <c r="G157" s="70">
        <v>32</v>
      </c>
      <c r="H157" s="71">
        <v>0</v>
      </c>
      <c r="I157" s="72">
        <f t="shared" si="4"/>
        <v>0</v>
      </c>
      <c r="J157" s="73"/>
      <c r="K157" s="8"/>
      <c r="L157" s="8"/>
      <c r="M157" s="8"/>
    </row>
    <row r="158" spans="1:19" ht="40.5" customHeight="1" x14ac:dyDescent="0.25">
      <c r="A158" s="68" t="s">
        <v>84</v>
      </c>
      <c r="B158" s="138" t="s">
        <v>232</v>
      </c>
      <c r="C158" s="138"/>
      <c r="D158" s="138"/>
      <c r="E158" s="138"/>
      <c r="F158" s="69" t="s">
        <v>2</v>
      </c>
      <c r="G158" s="70">
        <v>2</v>
      </c>
      <c r="H158" s="71">
        <v>0</v>
      </c>
      <c r="I158" s="72">
        <f t="shared" ref="I158" si="6">G158*H158</f>
        <v>0</v>
      </c>
      <c r="J158" s="73"/>
      <c r="K158" s="8"/>
      <c r="L158" s="8"/>
      <c r="M158" s="8"/>
    </row>
    <row r="159" spans="1:19" ht="40.5" customHeight="1" x14ac:dyDescent="0.25">
      <c r="A159" s="68" t="s">
        <v>85</v>
      </c>
      <c r="B159" s="138" t="s">
        <v>155</v>
      </c>
      <c r="C159" s="138"/>
      <c r="D159" s="138"/>
      <c r="E159" s="138"/>
      <c r="F159" s="69" t="s">
        <v>2</v>
      </c>
      <c r="G159" s="70">
        <v>1</v>
      </c>
      <c r="H159" s="71">
        <v>0</v>
      </c>
      <c r="I159" s="72">
        <f t="shared" si="4"/>
        <v>0</v>
      </c>
      <c r="J159" s="73"/>
      <c r="K159" s="74"/>
      <c r="L159" s="8"/>
      <c r="M159" s="8"/>
    </row>
    <row r="160" spans="1:19" ht="40.5" customHeight="1" x14ac:dyDescent="0.25">
      <c r="A160" s="68" t="s">
        <v>255</v>
      </c>
      <c r="B160" s="138" t="s">
        <v>156</v>
      </c>
      <c r="C160" s="138"/>
      <c r="D160" s="138"/>
      <c r="E160" s="138"/>
      <c r="F160" s="69" t="s">
        <v>2</v>
      </c>
      <c r="G160" s="70">
        <v>2</v>
      </c>
      <c r="H160" s="71">
        <v>0</v>
      </c>
      <c r="I160" s="72">
        <f t="shared" si="4"/>
        <v>0</v>
      </c>
      <c r="J160" s="73"/>
      <c r="K160" s="74"/>
      <c r="L160" s="8"/>
      <c r="M160" s="8"/>
    </row>
    <row r="161" spans="1:14" ht="79.5" customHeight="1" x14ac:dyDescent="0.25">
      <c r="A161" s="68" t="s">
        <v>86</v>
      </c>
      <c r="B161" s="138" t="s">
        <v>157</v>
      </c>
      <c r="C161" s="138"/>
      <c r="D161" s="138"/>
      <c r="E161" s="138"/>
      <c r="F161" s="69" t="s">
        <v>2</v>
      </c>
      <c r="G161" s="70">
        <v>2</v>
      </c>
      <c r="H161" s="71">
        <v>0</v>
      </c>
      <c r="I161" s="72">
        <f t="shared" si="4"/>
        <v>0</v>
      </c>
      <c r="J161" s="73"/>
      <c r="K161" s="74"/>
      <c r="L161" s="8"/>
      <c r="M161" s="8"/>
    </row>
    <row r="162" spans="1:14" ht="40.5" customHeight="1" x14ac:dyDescent="0.25">
      <c r="A162" s="68" t="s">
        <v>87</v>
      </c>
      <c r="B162" s="138" t="s">
        <v>159</v>
      </c>
      <c r="C162" s="138"/>
      <c r="D162" s="138"/>
      <c r="E162" s="138"/>
      <c r="F162" s="69" t="s">
        <v>2</v>
      </c>
      <c r="G162" s="70">
        <v>1</v>
      </c>
      <c r="H162" s="71">
        <v>0</v>
      </c>
      <c r="I162" s="72">
        <f t="shared" si="4"/>
        <v>0</v>
      </c>
      <c r="J162" s="73"/>
      <c r="K162" s="74"/>
      <c r="L162" s="8"/>
      <c r="M162" s="8"/>
    </row>
    <row r="163" spans="1:14" ht="46.5" customHeight="1" x14ac:dyDescent="0.25">
      <c r="A163" s="68" t="s">
        <v>88</v>
      </c>
      <c r="B163" s="138" t="s">
        <v>160</v>
      </c>
      <c r="C163" s="138"/>
      <c r="D163" s="138"/>
      <c r="E163" s="138"/>
      <c r="F163" s="69" t="s">
        <v>2</v>
      </c>
      <c r="G163" s="70">
        <v>11</v>
      </c>
      <c r="H163" s="71">
        <v>0</v>
      </c>
      <c r="I163" s="72">
        <f t="shared" si="4"/>
        <v>0</v>
      </c>
      <c r="J163" s="73"/>
      <c r="K163" s="8"/>
      <c r="L163" s="8"/>
      <c r="M163" s="8"/>
    </row>
    <row r="164" spans="1:14" ht="51" customHeight="1" x14ac:dyDescent="0.25">
      <c r="A164" s="68" t="s">
        <v>89</v>
      </c>
      <c r="B164" s="138" t="s">
        <v>161</v>
      </c>
      <c r="C164" s="138"/>
      <c r="D164" s="138"/>
      <c r="E164" s="138"/>
      <c r="F164" s="69" t="s">
        <v>110</v>
      </c>
      <c r="G164" s="70">
        <v>280</v>
      </c>
      <c r="H164" s="71">
        <v>0</v>
      </c>
      <c r="I164" s="72">
        <f t="shared" si="4"/>
        <v>0</v>
      </c>
      <c r="J164" s="73"/>
      <c r="K164" s="74"/>
      <c r="L164" s="8"/>
      <c r="M164" s="8"/>
    </row>
    <row r="165" spans="1:14" ht="71.25" customHeight="1" x14ac:dyDescent="0.25">
      <c r="A165" s="68" t="s">
        <v>90</v>
      </c>
      <c r="B165" s="138" t="s">
        <v>162</v>
      </c>
      <c r="C165" s="138"/>
      <c r="D165" s="138"/>
      <c r="E165" s="138"/>
      <c r="F165" s="69" t="s">
        <v>110</v>
      </c>
      <c r="G165" s="70">
        <v>280</v>
      </c>
      <c r="H165" s="71">
        <v>0</v>
      </c>
      <c r="I165" s="72">
        <f t="shared" si="4"/>
        <v>0</v>
      </c>
      <c r="J165" s="73"/>
      <c r="K165" s="74"/>
      <c r="L165" s="8"/>
      <c r="M165" s="8"/>
    </row>
    <row r="166" spans="1:14" ht="40.5" customHeight="1" x14ac:dyDescent="0.25">
      <c r="A166" s="68" t="s">
        <v>91</v>
      </c>
      <c r="B166" s="138" t="s">
        <v>163</v>
      </c>
      <c r="C166" s="138"/>
      <c r="D166" s="138"/>
      <c r="E166" s="138"/>
      <c r="F166" s="69" t="s">
        <v>110</v>
      </c>
      <c r="G166" s="70">
        <v>280</v>
      </c>
      <c r="H166" s="71">
        <v>0</v>
      </c>
      <c r="I166" s="72">
        <f t="shared" si="4"/>
        <v>0</v>
      </c>
      <c r="J166" s="73"/>
      <c r="K166" s="74"/>
      <c r="L166" s="8"/>
      <c r="M166" s="8"/>
    </row>
    <row r="167" spans="1:14" ht="40.5" customHeight="1" x14ac:dyDescent="0.25">
      <c r="A167" s="68" t="s">
        <v>92</v>
      </c>
      <c r="B167" s="138" t="s">
        <v>164</v>
      </c>
      <c r="C167" s="138"/>
      <c r="D167" s="138"/>
      <c r="E167" s="138"/>
      <c r="F167" s="69" t="s">
        <v>2</v>
      </c>
      <c r="G167" s="70">
        <v>25</v>
      </c>
      <c r="H167" s="71">
        <v>0</v>
      </c>
      <c r="I167" s="72">
        <f t="shared" si="4"/>
        <v>0</v>
      </c>
      <c r="J167" s="73"/>
      <c r="K167" s="8"/>
      <c r="L167" s="8"/>
      <c r="M167" s="8"/>
    </row>
    <row r="168" spans="1:14" ht="25.5" x14ac:dyDescent="0.25">
      <c r="A168" s="10" t="s">
        <v>20</v>
      </c>
      <c r="B168" s="156" t="s">
        <v>21</v>
      </c>
      <c r="C168" s="156"/>
      <c r="D168" s="156"/>
      <c r="E168" s="156"/>
      <c r="F168" s="11" t="s">
        <v>22</v>
      </c>
      <c r="G168" s="12" t="s">
        <v>23</v>
      </c>
      <c r="H168" s="12" t="s">
        <v>24</v>
      </c>
      <c r="I168" s="13" t="s">
        <v>25</v>
      </c>
      <c r="J168" s="15"/>
      <c r="K168" s="8"/>
      <c r="L168" s="8"/>
      <c r="M168" s="8"/>
      <c r="N168" s="8"/>
    </row>
    <row r="169" spans="1:14" ht="82.5" customHeight="1" x14ac:dyDescent="0.25">
      <c r="A169" s="68" t="s">
        <v>107</v>
      </c>
      <c r="B169" s="138" t="s">
        <v>177</v>
      </c>
      <c r="C169" s="138"/>
      <c r="D169" s="138"/>
      <c r="E169" s="138"/>
      <c r="F169" s="69" t="s">
        <v>110</v>
      </c>
      <c r="G169" s="70">
        <v>530</v>
      </c>
      <c r="H169" s="71">
        <v>0</v>
      </c>
      <c r="I169" s="72">
        <f t="shared" ref="I169:I179" si="7">G169*H169</f>
        <v>0</v>
      </c>
      <c r="J169" s="73"/>
      <c r="K169" s="121"/>
      <c r="L169" s="8"/>
      <c r="M169" s="8"/>
    </row>
    <row r="170" spans="1:14" ht="81" customHeight="1" x14ac:dyDescent="0.25">
      <c r="A170" s="68" t="s">
        <v>93</v>
      </c>
      <c r="B170" s="138" t="s">
        <v>178</v>
      </c>
      <c r="C170" s="138"/>
      <c r="D170" s="138"/>
      <c r="E170" s="138"/>
      <c r="F170" s="69" t="s">
        <v>2</v>
      </c>
      <c r="G170" s="70">
        <v>7</v>
      </c>
      <c r="H170" s="71">
        <v>0</v>
      </c>
      <c r="I170" s="72">
        <f t="shared" si="7"/>
        <v>0</v>
      </c>
      <c r="J170" s="73"/>
      <c r="K170" s="109"/>
      <c r="L170" s="8"/>
      <c r="M170" s="8"/>
    </row>
    <row r="171" spans="1:14" ht="81" customHeight="1" x14ac:dyDescent="0.25">
      <c r="A171" s="68" t="s">
        <v>256</v>
      </c>
      <c r="B171" s="138" t="s">
        <v>239</v>
      </c>
      <c r="C171" s="138"/>
      <c r="D171" s="138"/>
      <c r="E171" s="138"/>
      <c r="F171" s="69" t="s">
        <v>2</v>
      </c>
      <c r="G171" s="70">
        <v>9</v>
      </c>
      <c r="H171" s="71">
        <v>0</v>
      </c>
      <c r="I171" s="72">
        <f t="shared" ref="I171:I172" si="8">G171*H171</f>
        <v>0</v>
      </c>
      <c r="J171" s="73"/>
      <c r="K171" s="109"/>
      <c r="L171" s="8"/>
      <c r="M171" s="8"/>
    </row>
    <row r="172" spans="1:14" ht="81" customHeight="1" x14ac:dyDescent="0.25">
      <c r="A172" s="68" t="s">
        <v>94</v>
      </c>
      <c r="B172" s="138" t="s">
        <v>240</v>
      </c>
      <c r="C172" s="138"/>
      <c r="D172" s="138"/>
      <c r="E172" s="138"/>
      <c r="F172" s="69" t="s">
        <v>2</v>
      </c>
      <c r="G172" s="70">
        <v>6</v>
      </c>
      <c r="H172" s="71">
        <v>0</v>
      </c>
      <c r="I172" s="72">
        <f t="shared" si="8"/>
        <v>0</v>
      </c>
      <c r="J172" s="73"/>
      <c r="K172" s="109"/>
      <c r="L172" s="8"/>
      <c r="M172" s="8"/>
    </row>
    <row r="173" spans="1:14" ht="93.75" customHeight="1" x14ac:dyDescent="0.25">
      <c r="A173" s="68" t="s">
        <v>257</v>
      </c>
      <c r="B173" s="138" t="s">
        <v>179</v>
      </c>
      <c r="C173" s="138"/>
      <c r="D173" s="138"/>
      <c r="E173" s="138"/>
      <c r="F173" s="69" t="s">
        <v>2</v>
      </c>
      <c r="G173" s="70">
        <v>19</v>
      </c>
      <c r="H173" s="71">
        <v>0</v>
      </c>
      <c r="I173" s="72">
        <f t="shared" si="7"/>
        <v>0</v>
      </c>
      <c r="J173" s="73"/>
      <c r="K173" s="8"/>
      <c r="L173" s="8"/>
      <c r="M173" s="8"/>
    </row>
    <row r="174" spans="1:14" ht="91.5" customHeight="1" x14ac:dyDescent="0.25">
      <c r="A174" s="68" t="s">
        <v>95</v>
      </c>
      <c r="B174" s="138" t="s">
        <v>181</v>
      </c>
      <c r="C174" s="138"/>
      <c r="D174" s="138"/>
      <c r="E174" s="138"/>
      <c r="F174" s="69" t="s">
        <v>110</v>
      </c>
      <c r="G174" s="70">
        <v>20</v>
      </c>
      <c r="H174" s="71">
        <v>0</v>
      </c>
      <c r="I174" s="72">
        <f t="shared" si="7"/>
        <v>0</v>
      </c>
      <c r="J174" s="73"/>
      <c r="K174" s="139"/>
      <c r="L174" s="8"/>
      <c r="M174" s="8"/>
    </row>
    <row r="175" spans="1:14" ht="92.25" customHeight="1" x14ac:dyDescent="0.25">
      <c r="A175" s="68" t="s">
        <v>96</v>
      </c>
      <c r="B175" s="138" t="s">
        <v>182</v>
      </c>
      <c r="C175" s="138"/>
      <c r="D175" s="138"/>
      <c r="E175" s="138"/>
      <c r="F175" s="69" t="s">
        <v>110</v>
      </c>
      <c r="G175" s="70">
        <v>20</v>
      </c>
      <c r="H175" s="71">
        <v>0</v>
      </c>
      <c r="I175" s="72">
        <f t="shared" ref="I175" si="9">G175*H175</f>
        <v>0</v>
      </c>
      <c r="J175" s="73"/>
      <c r="K175" s="139"/>
      <c r="L175" s="8"/>
      <c r="M175" s="8"/>
    </row>
    <row r="176" spans="1:14" ht="42" customHeight="1" x14ac:dyDescent="0.25">
      <c r="A176" s="68" t="s">
        <v>97</v>
      </c>
      <c r="B176" s="138" t="s">
        <v>180</v>
      </c>
      <c r="C176" s="138"/>
      <c r="D176" s="138"/>
      <c r="E176" s="138"/>
      <c r="F176" s="69" t="s">
        <v>110</v>
      </c>
      <c r="G176" s="70">
        <v>20</v>
      </c>
      <c r="H176" s="71">
        <v>0</v>
      </c>
      <c r="I176" s="72">
        <f t="shared" si="7"/>
        <v>0</v>
      </c>
      <c r="J176" s="73"/>
      <c r="K176" s="139"/>
      <c r="L176" s="8"/>
      <c r="M176" s="8"/>
    </row>
    <row r="177" spans="1:15" ht="64.5" customHeight="1" x14ac:dyDescent="0.25">
      <c r="A177" s="68" t="s">
        <v>98</v>
      </c>
      <c r="B177" s="138" t="s">
        <v>183</v>
      </c>
      <c r="C177" s="138"/>
      <c r="D177" s="138"/>
      <c r="E177" s="138"/>
      <c r="F177" s="69" t="s">
        <v>2</v>
      </c>
      <c r="G177" s="70">
        <v>19</v>
      </c>
      <c r="H177" s="71">
        <v>0</v>
      </c>
      <c r="I177" s="72">
        <f t="shared" si="7"/>
        <v>0</v>
      </c>
      <c r="J177" s="73"/>
      <c r="K177" s="8"/>
      <c r="L177" s="8"/>
      <c r="M177" s="8"/>
    </row>
    <row r="178" spans="1:15" ht="28.5" customHeight="1" x14ac:dyDescent="0.25">
      <c r="A178" s="68" t="s">
        <v>99</v>
      </c>
      <c r="B178" s="138" t="s">
        <v>176</v>
      </c>
      <c r="C178" s="138"/>
      <c r="D178" s="138"/>
      <c r="E178" s="138"/>
      <c r="F178" s="69" t="s">
        <v>110</v>
      </c>
      <c r="G178" s="70">
        <v>530</v>
      </c>
      <c r="H178" s="71">
        <v>0</v>
      </c>
      <c r="I178" s="72">
        <f t="shared" si="7"/>
        <v>0</v>
      </c>
      <c r="J178" s="73"/>
      <c r="K178" s="110"/>
      <c r="L178" s="8"/>
      <c r="M178" s="8"/>
    </row>
    <row r="179" spans="1:15" ht="40.5" customHeight="1" x14ac:dyDescent="0.25">
      <c r="A179" s="68" t="s">
        <v>108</v>
      </c>
      <c r="B179" s="138" t="s">
        <v>175</v>
      </c>
      <c r="C179" s="138"/>
      <c r="D179" s="138"/>
      <c r="E179" s="138"/>
      <c r="F179" s="69" t="s">
        <v>110</v>
      </c>
      <c r="G179" s="70">
        <v>530</v>
      </c>
      <c r="H179" s="71">
        <v>0</v>
      </c>
      <c r="I179" s="72">
        <f t="shared" si="7"/>
        <v>0</v>
      </c>
      <c r="J179" s="73"/>
      <c r="K179" s="74"/>
      <c r="L179" s="8"/>
      <c r="M179" s="8"/>
    </row>
    <row r="180" spans="1:15" ht="54" customHeight="1" x14ac:dyDescent="0.25">
      <c r="A180" s="68" t="s">
        <v>258</v>
      </c>
      <c r="B180" s="138" t="s">
        <v>165</v>
      </c>
      <c r="C180" s="138"/>
      <c r="D180" s="138"/>
      <c r="E180" s="138"/>
      <c r="F180" s="69" t="s">
        <v>6</v>
      </c>
      <c r="G180" s="70" t="s">
        <v>6</v>
      </c>
      <c r="H180" s="71"/>
      <c r="I180" s="72">
        <f>SUM(I154:I179)*0.2</f>
        <v>0</v>
      </c>
      <c r="J180" s="73"/>
      <c r="K180" s="8"/>
      <c r="L180" s="1"/>
      <c r="M180" s="1"/>
    </row>
    <row r="181" spans="1:15" x14ac:dyDescent="0.25">
      <c r="A181" s="76"/>
      <c r="B181" s="151" t="s">
        <v>263</v>
      </c>
      <c r="C181" s="151"/>
      <c r="D181" s="151"/>
      <c r="E181" s="151"/>
      <c r="F181" s="134"/>
      <c r="G181" s="135"/>
      <c r="H181" s="133" t="s">
        <v>63</v>
      </c>
      <c r="I181" s="133">
        <f>SUM(I154:I180)</f>
        <v>0</v>
      </c>
      <c r="J181" s="77"/>
      <c r="K181" s="8"/>
      <c r="L181" s="82"/>
      <c r="M181" s="82"/>
    </row>
    <row r="182" spans="1:15" x14ac:dyDescent="0.25">
      <c r="A182" s="81"/>
      <c r="B182" s="49"/>
      <c r="C182" s="49"/>
      <c r="D182" s="49"/>
      <c r="E182" s="52"/>
      <c r="F182" s="53"/>
      <c r="G182" s="55"/>
      <c r="H182" s="55"/>
      <c r="I182" s="82"/>
      <c r="J182" s="82"/>
      <c r="K182" s="8"/>
      <c r="L182" s="82"/>
      <c r="M182" s="82"/>
    </row>
    <row r="183" spans="1:15" x14ac:dyDescent="0.25">
      <c r="A183" s="141" t="s">
        <v>208</v>
      </c>
      <c r="B183" s="141"/>
      <c r="C183" s="141"/>
      <c r="D183" s="141"/>
      <c r="E183" s="141"/>
      <c r="F183" s="141"/>
      <c r="G183" s="141"/>
      <c r="H183" s="141"/>
      <c r="I183" s="141"/>
      <c r="J183" s="61"/>
      <c r="K183" s="8"/>
      <c r="L183" s="8"/>
      <c r="M183" s="8"/>
      <c r="N183" s="8"/>
    </row>
    <row r="184" spans="1:15" x14ac:dyDescent="0.25">
      <c r="A184" s="142" t="s">
        <v>103</v>
      </c>
      <c r="B184" s="142"/>
      <c r="C184" s="142"/>
      <c r="D184" s="142"/>
      <c r="E184" s="142"/>
      <c r="F184" s="142"/>
      <c r="G184" s="142"/>
      <c r="H184" s="142"/>
      <c r="I184" s="142"/>
      <c r="J184" s="62"/>
      <c r="K184" s="8"/>
      <c r="L184" s="8"/>
      <c r="M184" s="8"/>
      <c r="N184" s="8"/>
    </row>
    <row r="185" spans="1:15" ht="16.5" customHeight="1" x14ac:dyDescent="0.25">
      <c r="A185" s="153" t="s">
        <v>187</v>
      </c>
      <c r="B185" s="153"/>
      <c r="C185" s="153"/>
      <c r="D185" s="153"/>
      <c r="E185" s="153"/>
      <c r="F185" s="153"/>
      <c r="G185" s="153"/>
      <c r="H185" s="153"/>
      <c r="I185" s="153"/>
      <c r="J185" s="83"/>
      <c r="K185" s="8"/>
      <c r="L185" s="8"/>
      <c r="M185" s="8"/>
    </row>
    <row r="186" spans="1:15" x14ac:dyDescent="0.25">
      <c r="A186" s="83"/>
      <c r="B186" s="83"/>
      <c r="C186" s="83"/>
      <c r="D186" s="83"/>
      <c r="E186" s="83"/>
      <c r="F186" s="83"/>
      <c r="G186" s="83"/>
      <c r="H186" s="83"/>
      <c r="I186" s="83"/>
      <c r="J186" s="83"/>
      <c r="K186" s="8"/>
      <c r="L186" s="8"/>
      <c r="M186" s="8"/>
    </row>
    <row r="187" spans="1:15" ht="25.5" x14ac:dyDescent="0.25">
      <c r="A187" s="14"/>
      <c r="B187" s="156" t="s">
        <v>21</v>
      </c>
      <c r="C187" s="156"/>
      <c r="D187" s="156"/>
      <c r="E187" s="156"/>
      <c r="F187" s="11" t="s">
        <v>22</v>
      </c>
      <c r="G187" s="12" t="s">
        <v>23</v>
      </c>
      <c r="H187" s="13" t="s">
        <v>24</v>
      </c>
      <c r="I187" s="13" t="s">
        <v>25</v>
      </c>
      <c r="J187" s="15"/>
      <c r="K187" s="8"/>
      <c r="L187" s="8"/>
      <c r="M187" s="8"/>
    </row>
    <row r="188" spans="1:15" x14ac:dyDescent="0.25">
      <c r="A188" s="84"/>
      <c r="B188" s="152" t="s">
        <v>185</v>
      </c>
      <c r="C188" s="152"/>
      <c r="D188" s="152"/>
      <c r="E188" s="152"/>
      <c r="F188" s="69" t="s">
        <v>110</v>
      </c>
      <c r="G188" s="70">
        <f>156+12</f>
        <v>168</v>
      </c>
      <c r="H188" s="71">
        <v>0</v>
      </c>
      <c r="I188" s="72">
        <f>G188*H188</f>
        <v>0</v>
      </c>
      <c r="J188" s="73"/>
      <c r="K188" s="154"/>
      <c r="L188" s="110"/>
      <c r="M188" s="8"/>
      <c r="N188" s="111"/>
      <c r="O188" s="115"/>
    </row>
    <row r="189" spans="1:15" x14ac:dyDescent="0.25">
      <c r="A189" s="84"/>
      <c r="B189" s="152" t="s">
        <v>186</v>
      </c>
      <c r="C189" s="152"/>
      <c r="D189" s="152"/>
      <c r="E189" s="152"/>
      <c r="F189" s="69" t="s">
        <v>110</v>
      </c>
      <c r="G189" s="70">
        <f>66+12</f>
        <v>78</v>
      </c>
      <c r="H189" s="71">
        <v>0</v>
      </c>
      <c r="I189" s="72">
        <f>G189*H189</f>
        <v>0</v>
      </c>
      <c r="J189" s="73"/>
      <c r="K189" s="154"/>
      <c r="L189" s="75"/>
      <c r="M189" s="8"/>
      <c r="N189" s="111"/>
    </row>
    <row r="190" spans="1:15" x14ac:dyDescent="0.25">
      <c r="A190" s="85"/>
      <c r="B190" s="152" t="s">
        <v>209</v>
      </c>
      <c r="C190" s="152"/>
      <c r="D190" s="152"/>
      <c r="E190" s="152"/>
      <c r="F190" s="69" t="s">
        <v>110</v>
      </c>
      <c r="G190" s="70">
        <v>2</v>
      </c>
      <c r="H190" s="71">
        <v>0</v>
      </c>
      <c r="I190" s="72">
        <f>G190*H190</f>
        <v>0</v>
      </c>
      <c r="J190" s="73"/>
      <c r="K190" s="8"/>
      <c r="L190" s="8"/>
      <c r="M190" s="8"/>
    </row>
    <row r="191" spans="1:15" x14ac:dyDescent="0.25">
      <c r="A191" s="85"/>
      <c r="B191" s="152" t="s">
        <v>210</v>
      </c>
      <c r="C191" s="152"/>
      <c r="D191" s="152"/>
      <c r="E191" s="152"/>
      <c r="F191" s="69" t="s">
        <v>110</v>
      </c>
      <c r="G191" s="70">
        <v>60</v>
      </c>
      <c r="H191" s="71">
        <v>0</v>
      </c>
      <c r="I191" s="72">
        <f>G191*H191</f>
        <v>0</v>
      </c>
      <c r="J191" s="73"/>
      <c r="K191" s="8"/>
      <c r="L191" s="8"/>
      <c r="M191" s="8"/>
    </row>
    <row r="192" spans="1:15" x14ac:dyDescent="0.25">
      <c r="A192" s="85" t="s">
        <v>6</v>
      </c>
      <c r="B192" s="152" t="s">
        <v>184</v>
      </c>
      <c r="C192" s="152"/>
      <c r="D192" s="152"/>
      <c r="E192" s="152"/>
      <c r="F192" s="69" t="s">
        <v>2</v>
      </c>
      <c r="G192" s="70">
        <v>5</v>
      </c>
      <c r="H192" s="71">
        <v>0</v>
      </c>
      <c r="I192" s="72">
        <f>G192*H192</f>
        <v>0</v>
      </c>
      <c r="J192" s="73"/>
      <c r="K192" s="8"/>
      <c r="L192" s="8"/>
      <c r="M192" s="8"/>
    </row>
    <row r="193" spans="1:14" x14ac:dyDescent="0.25">
      <c r="A193" s="80"/>
      <c r="B193" s="86"/>
      <c r="C193" s="86"/>
      <c r="D193" s="86"/>
      <c r="F193" s="78"/>
      <c r="G193" s="87"/>
      <c r="H193" s="88"/>
      <c r="I193" s="89"/>
      <c r="J193" s="89"/>
      <c r="K193" s="8"/>
      <c r="L193" s="8"/>
      <c r="M193" s="8"/>
    </row>
    <row r="194" spans="1:14" x14ac:dyDescent="0.25">
      <c r="A194" s="141" t="s">
        <v>100</v>
      </c>
      <c r="B194" s="141"/>
      <c r="C194" s="141"/>
      <c r="D194" s="141"/>
      <c r="E194" s="141"/>
      <c r="F194" s="141"/>
      <c r="G194" s="141"/>
      <c r="H194" s="141"/>
      <c r="I194" s="117"/>
      <c r="J194" s="61"/>
      <c r="K194" s="8"/>
      <c r="L194" s="8"/>
      <c r="M194" s="8"/>
      <c r="N194" s="8"/>
    </row>
    <row r="195" spans="1:14" ht="27" customHeight="1" x14ac:dyDescent="0.25">
      <c r="A195" s="153" t="s">
        <v>188</v>
      </c>
      <c r="B195" s="153"/>
      <c r="C195" s="153"/>
      <c r="D195" s="153"/>
      <c r="E195" s="153"/>
      <c r="F195" s="153"/>
      <c r="G195" s="153"/>
      <c r="H195" s="153"/>
      <c r="I195" s="116"/>
      <c r="J195" s="83"/>
      <c r="K195" s="8"/>
      <c r="L195" s="8"/>
      <c r="M195" s="8"/>
    </row>
    <row r="196" spans="1:14" ht="27" customHeight="1" x14ac:dyDescent="0.25">
      <c r="A196" s="83"/>
      <c r="B196" s="83"/>
      <c r="C196" s="83"/>
      <c r="D196" s="83"/>
      <c r="E196" s="83"/>
      <c r="F196" s="83"/>
      <c r="G196" s="83"/>
      <c r="H196" s="83"/>
      <c r="I196" s="83"/>
      <c r="J196" s="83"/>
      <c r="K196" s="8"/>
      <c r="L196" s="8"/>
      <c r="M196" s="8"/>
    </row>
    <row r="197" spans="1:14" ht="25.5" x14ac:dyDescent="0.25">
      <c r="A197" s="9"/>
      <c r="B197" s="156" t="s">
        <v>21</v>
      </c>
      <c r="C197" s="156"/>
      <c r="D197" s="156"/>
      <c r="E197" s="156"/>
      <c r="F197" s="11" t="s">
        <v>22</v>
      </c>
      <c r="G197" s="12" t="s">
        <v>23</v>
      </c>
      <c r="H197" s="13" t="s">
        <v>24</v>
      </c>
      <c r="I197" s="13" t="s">
        <v>25</v>
      </c>
      <c r="J197" s="15"/>
      <c r="K197" s="105"/>
      <c r="L197" s="74"/>
      <c r="M197" s="105"/>
    </row>
    <row r="198" spans="1:14" x14ac:dyDescent="0.25">
      <c r="A198" s="80" t="s">
        <v>6</v>
      </c>
      <c r="B198" s="152" t="s">
        <v>189</v>
      </c>
      <c r="C198" s="152"/>
      <c r="D198" s="152"/>
      <c r="E198" s="152"/>
      <c r="F198" s="69" t="s">
        <v>2</v>
      </c>
      <c r="G198" s="70">
        <v>5</v>
      </c>
      <c r="H198" s="71">
        <v>0</v>
      </c>
      <c r="I198" s="72">
        <f>G198*H198</f>
        <v>0</v>
      </c>
      <c r="J198" s="73"/>
      <c r="K198" s="112"/>
      <c r="L198" s="107"/>
      <c r="M198" s="105"/>
    </row>
    <row r="199" spans="1:14" x14ac:dyDescent="0.25">
      <c r="A199" s="80"/>
      <c r="B199" s="152" t="s">
        <v>190</v>
      </c>
      <c r="C199" s="152"/>
      <c r="D199" s="152"/>
      <c r="E199" s="152"/>
      <c r="F199" s="69" t="s">
        <v>2</v>
      </c>
      <c r="G199" s="70">
        <v>1</v>
      </c>
      <c r="H199" s="71">
        <v>0</v>
      </c>
      <c r="I199" s="72">
        <f t="shared" ref="I199:I202" si="10">G199*H199</f>
        <v>0</v>
      </c>
      <c r="J199" s="73"/>
      <c r="K199" s="8"/>
      <c r="L199" s="8"/>
      <c r="M199" s="8"/>
    </row>
    <row r="200" spans="1:14" x14ac:dyDescent="0.25">
      <c r="A200" s="80"/>
      <c r="B200" s="152" t="s">
        <v>191</v>
      </c>
      <c r="C200" s="152"/>
      <c r="D200" s="152"/>
      <c r="E200" s="152"/>
      <c r="F200" s="69" t="s">
        <v>2</v>
      </c>
      <c r="G200" s="70">
        <v>2</v>
      </c>
      <c r="H200" s="71">
        <v>0</v>
      </c>
      <c r="I200" s="72">
        <f t="shared" si="10"/>
        <v>0</v>
      </c>
      <c r="J200" s="73"/>
      <c r="K200" s="8"/>
      <c r="L200" s="110"/>
      <c r="M200" s="8"/>
    </row>
    <row r="201" spans="1:14" x14ac:dyDescent="0.25">
      <c r="A201" s="80"/>
      <c r="B201" s="152" t="s">
        <v>234</v>
      </c>
      <c r="C201" s="152"/>
      <c r="D201" s="152"/>
      <c r="E201" s="152"/>
      <c r="F201" s="69" t="s">
        <v>2</v>
      </c>
      <c r="G201" s="70">
        <v>2</v>
      </c>
      <c r="H201" s="71">
        <v>0</v>
      </c>
      <c r="I201" s="72">
        <f t="shared" si="10"/>
        <v>0</v>
      </c>
      <c r="J201" s="73"/>
      <c r="K201" s="8"/>
      <c r="L201" s="110"/>
      <c r="M201" s="8"/>
    </row>
    <row r="202" spans="1:14" x14ac:dyDescent="0.25">
      <c r="A202" s="90"/>
      <c r="B202" s="152" t="s">
        <v>192</v>
      </c>
      <c r="C202" s="152"/>
      <c r="D202" s="152"/>
      <c r="E202" s="152"/>
      <c r="F202" s="69" t="s">
        <v>2</v>
      </c>
      <c r="G202" s="70">
        <v>1</v>
      </c>
      <c r="H202" s="71">
        <v>0</v>
      </c>
      <c r="I202" s="72">
        <f t="shared" si="10"/>
        <v>0</v>
      </c>
      <c r="J202" s="73"/>
      <c r="K202" s="8"/>
      <c r="L202" s="8"/>
      <c r="M202" s="8"/>
    </row>
    <row r="203" spans="1:14" x14ac:dyDescent="0.25">
      <c r="A203" s="90"/>
      <c r="B203" s="152" t="s">
        <v>193</v>
      </c>
      <c r="C203" s="152"/>
      <c r="D203" s="152"/>
      <c r="E203" s="152"/>
      <c r="F203" s="69" t="s">
        <v>2</v>
      </c>
      <c r="G203" s="70">
        <v>2</v>
      </c>
      <c r="H203" s="71">
        <v>0</v>
      </c>
      <c r="I203" s="72">
        <f t="shared" ref="I203:I207" si="11">G203*H203</f>
        <v>0</v>
      </c>
      <c r="J203" s="73"/>
      <c r="K203" s="8"/>
      <c r="L203" s="8"/>
      <c r="M203" s="8"/>
    </row>
    <row r="204" spans="1:14" x14ac:dyDescent="0.25">
      <c r="A204" s="90"/>
      <c r="B204" s="152" t="s">
        <v>194</v>
      </c>
      <c r="C204" s="152"/>
      <c r="D204" s="152"/>
      <c r="E204" s="152"/>
      <c r="F204" s="69" t="s">
        <v>2</v>
      </c>
      <c r="G204" s="70">
        <v>2</v>
      </c>
      <c r="H204" s="71">
        <v>0</v>
      </c>
      <c r="I204" s="72">
        <f t="shared" si="11"/>
        <v>0</v>
      </c>
      <c r="J204" s="73"/>
      <c r="K204" s="8"/>
      <c r="L204" s="8"/>
      <c r="M204" s="8"/>
    </row>
    <row r="205" spans="1:14" x14ac:dyDescent="0.25">
      <c r="A205" s="91"/>
      <c r="B205" s="152" t="s">
        <v>195</v>
      </c>
      <c r="C205" s="152"/>
      <c r="D205" s="152"/>
      <c r="E205" s="152"/>
      <c r="F205" s="69" t="s">
        <v>2</v>
      </c>
      <c r="G205" s="70">
        <v>1</v>
      </c>
      <c r="H205" s="71">
        <v>0</v>
      </c>
      <c r="I205" s="72">
        <f t="shared" si="11"/>
        <v>0</v>
      </c>
      <c r="J205" s="73"/>
      <c r="K205" s="8"/>
      <c r="L205" s="8"/>
      <c r="M205" s="8"/>
    </row>
    <row r="206" spans="1:14" x14ac:dyDescent="0.25">
      <c r="A206" s="92"/>
      <c r="B206" s="152" t="s">
        <v>196</v>
      </c>
      <c r="C206" s="152"/>
      <c r="D206" s="152"/>
      <c r="E206" s="152"/>
      <c r="F206" s="69" t="s">
        <v>2</v>
      </c>
      <c r="G206" s="70">
        <v>8</v>
      </c>
      <c r="H206" s="71">
        <v>0</v>
      </c>
      <c r="I206" s="72">
        <f t="shared" si="11"/>
        <v>0</v>
      </c>
      <c r="J206" s="73"/>
      <c r="K206" s="93"/>
      <c r="L206" s="93"/>
      <c r="M206" s="93"/>
    </row>
    <row r="207" spans="1:14" x14ac:dyDescent="0.25">
      <c r="A207" s="91"/>
      <c r="B207" s="152" t="s">
        <v>197</v>
      </c>
      <c r="C207" s="152"/>
      <c r="D207" s="152"/>
      <c r="E207" s="152"/>
      <c r="F207" s="69" t="s">
        <v>2</v>
      </c>
      <c r="G207" s="70">
        <v>5</v>
      </c>
      <c r="H207" s="71">
        <v>0</v>
      </c>
      <c r="I207" s="72">
        <f t="shared" si="11"/>
        <v>0</v>
      </c>
      <c r="J207" s="73"/>
      <c r="K207" s="8"/>
      <c r="L207" s="8"/>
      <c r="M207" s="8"/>
    </row>
    <row r="208" spans="1:14" x14ac:dyDescent="0.25">
      <c r="A208" s="40"/>
      <c r="B208" s="80"/>
      <c r="C208" s="80"/>
      <c r="D208" s="80"/>
      <c r="E208" s="33"/>
      <c r="F208" s="34"/>
      <c r="G208" s="94"/>
      <c r="H208" s="95"/>
      <c r="I208" s="96"/>
      <c r="J208" s="96"/>
      <c r="K208" s="8"/>
      <c r="L208" s="8"/>
      <c r="M208" s="8"/>
      <c r="N208" s="8"/>
    </row>
    <row r="209" spans="1:14" x14ac:dyDescent="0.25">
      <c r="A209" s="141" t="s">
        <v>101</v>
      </c>
      <c r="B209" s="141"/>
      <c r="C209" s="141"/>
      <c r="D209" s="141"/>
      <c r="E209" s="141"/>
      <c r="F209" s="141"/>
      <c r="G209" s="141"/>
      <c r="H209" s="141"/>
      <c r="I209" s="117"/>
      <c r="J209" s="61"/>
      <c r="K209" s="8"/>
      <c r="L209" s="8"/>
      <c r="M209" s="8"/>
      <c r="N209" s="8"/>
    </row>
    <row r="210" spans="1:14" x14ac:dyDescent="0.25">
      <c r="A210" s="61"/>
      <c r="B210" s="61"/>
      <c r="C210" s="61"/>
      <c r="D210" s="61"/>
      <c r="E210" s="61"/>
      <c r="F210" s="61"/>
      <c r="G210" s="61"/>
      <c r="H210" s="61"/>
      <c r="I210" s="61"/>
      <c r="J210" s="61"/>
      <c r="K210" s="8"/>
      <c r="L210" s="8"/>
      <c r="M210" s="8"/>
      <c r="N210" s="8"/>
    </row>
    <row r="211" spans="1:14" ht="25.5" x14ac:dyDescent="0.25">
      <c r="A211" s="9"/>
      <c r="B211" s="156" t="s">
        <v>21</v>
      </c>
      <c r="C211" s="156"/>
      <c r="D211" s="156"/>
      <c r="E211" s="156"/>
      <c r="F211" s="11" t="s">
        <v>22</v>
      </c>
      <c r="G211" s="12" t="s">
        <v>23</v>
      </c>
      <c r="H211" s="13" t="s">
        <v>24</v>
      </c>
      <c r="I211" s="13" t="s">
        <v>25</v>
      </c>
      <c r="J211" s="15"/>
      <c r="K211" s="8"/>
      <c r="L211" s="8"/>
      <c r="M211" s="8"/>
      <c r="N211" s="8"/>
    </row>
    <row r="212" spans="1:14" ht="41.25" customHeight="1" x14ac:dyDescent="0.25">
      <c r="A212" s="80"/>
      <c r="B212" s="138" t="s">
        <v>198</v>
      </c>
      <c r="C212" s="138"/>
      <c r="D212" s="138"/>
      <c r="E212" s="138"/>
      <c r="F212" s="69" t="s">
        <v>2</v>
      </c>
      <c r="G212" s="70">
        <v>1</v>
      </c>
      <c r="H212" s="71">
        <v>0</v>
      </c>
      <c r="I212" s="72">
        <f t="shared" ref="I212:I217" si="12">G212*H212</f>
        <v>0</v>
      </c>
      <c r="J212" s="73"/>
      <c r="K212" s="8"/>
      <c r="L212" s="74"/>
      <c r="M212" s="8"/>
    </row>
    <row r="213" spans="1:14" ht="41.25" customHeight="1" x14ac:dyDescent="0.25">
      <c r="A213" s="80"/>
      <c r="B213" s="138" t="s">
        <v>199</v>
      </c>
      <c r="C213" s="138"/>
      <c r="D213" s="138"/>
      <c r="E213" s="138"/>
      <c r="F213" s="69" t="s">
        <v>2</v>
      </c>
      <c r="G213" s="70">
        <v>2</v>
      </c>
      <c r="H213" s="71">
        <v>0</v>
      </c>
      <c r="I213" s="72">
        <f t="shared" si="12"/>
        <v>0</v>
      </c>
      <c r="J213" s="73"/>
      <c r="K213" s="8"/>
      <c r="L213" s="8"/>
      <c r="M213" s="8"/>
    </row>
    <row r="214" spans="1:14" ht="41.25" customHeight="1" x14ac:dyDescent="0.25">
      <c r="A214" s="80"/>
      <c r="B214" s="138" t="s">
        <v>200</v>
      </c>
      <c r="C214" s="138"/>
      <c r="D214" s="138"/>
      <c r="E214" s="138"/>
      <c r="F214" s="69" t="s">
        <v>2</v>
      </c>
      <c r="G214" s="70">
        <v>2</v>
      </c>
      <c r="H214" s="71">
        <v>0</v>
      </c>
      <c r="I214" s="72">
        <f t="shared" si="12"/>
        <v>0</v>
      </c>
      <c r="J214" s="73"/>
      <c r="K214" s="8"/>
      <c r="L214" s="74"/>
      <c r="M214" s="8"/>
    </row>
    <row r="215" spans="1:14" ht="41.25" customHeight="1" x14ac:dyDescent="0.25">
      <c r="A215" s="80"/>
      <c r="B215" s="138" t="s">
        <v>201</v>
      </c>
      <c r="C215" s="138"/>
      <c r="D215" s="138"/>
      <c r="E215" s="138"/>
      <c r="F215" s="69" t="s">
        <v>2</v>
      </c>
      <c r="G215" s="70">
        <v>1</v>
      </c>
      <c r="H215" s="71">
        <v>0</v>
      </c>
      <c r="I215" s="72">
        <f t="shared" si="12"/>
        <v>0</v>
      </c>
      <c r="J215" s="73"/>
      <c r="K215" s="155"/>
      <c r="L215" s="155"/>
      <c r="M215" s="8"/>
    </row>
    <row r="216" spans="1:14" ht="54" customHeight="1" x14ac:dyDescent="0.25">
      <c r="A216" s="113"/>
      <c r="B216" s="138" t="s">
        <v>202</v>
      </c>
      <c r="C216" s="138"/>
      <c r="D216" s="138"/>
      <c r="E216" s="138"/>
      <c r="F216" s="69" t="s">
        <v>2</v>
      </c>
      <c r="G216" s="70">
        <v>1</v>
      </c>
      <c r="H216" s="71">
        <v>0</v>
      </c>
      <c r="I216" s="72">
        <f t="shared" si="12"/>
        <v>0</v>
      </c>
      <c r="J216" s="73"/>
      <c r="K216" s="155"/>
      <c r="L216" s="155"/>
      <c r="M216" s="8"/>
    </row>
    <row r="217" spans="1:14" ht="42" customHeight="1" x14ac:dyDescent="0.25">
      <c r="A217" s="80"/>
      <c r="B217" s="138" t="s">
        <v>203</v>
      </c>
      <c r="C217" s="138"/>
      <c r="D217" s="138"/>
      <c r="E217" s="138"/>
      <c r="F217" s="69" t="s">
        <v>2</v>
      </c>
      <c r="G217" s="70">
        <v>1</v>
      </c>
      <c r="H217" s="71">
        <v>0</v>
      </c>
      <c r="I217" s="72">
        <f t="shared" si="12"/>
        <v>0</v>
      </c>
      <c r="J217" s="73"/>
      <c r="K217" s="74"/>
      <c r="L217" s="8"/>
      <c r="M217" s="8"/>
    </row>
    <row r="218" spans="1:14" x14ac:dyDescent="0.25">
      <c r="A218" s="80"/>
      <c r="B218" s="86"/>
      <c r="C218" s="86"/>
      <c r="D218" s="86"/>
      <c r="E218" s="78"/>
      <c r="F218" s="87"/>
      <c r="G218" s="59"/>
      <c r="H218" s="89"/>
      <c r="I218" s="8"/>
      <c r="J218" s="8"/>
      <c r="K218" s="8"/>
      <c r="L218" s="8"/>
      <c r="M218" s="8"/>
    </row>
    <row r="219" spans="1:14" x14ac:dyDescent="0.25">
      <c r="A219" s="141" t="s">
        <v>102</v>
      </c>
      <c r="B219" s="141"/>
      <c r="C219" s="141"/>
      <c r="D219" s="141"/>
      <c r="E219" s="141"/>
      <c r="F219" s="141"/>
      <c r="G219" s="141"/>
      <c r="H219" s="141"/>
      <c r="I219" s="117"/>
      <c r="J219" s="61"/>
      <c r="K219" s="8"/>
      <c r="L219" s="8"/>
      <c r="M219" s="8"/>
      <c r="N219" s="8"/>
    </row>
    <row r="220" spans="1:14" ht="30" customHeight="1" x14ac:dyDescent="0.25">
      <c r="A220" s="153" t="s">
        <v>204</v>
      </c>
      <c r="B220" s="153"/>
      <c r="C220" s="153"/>
      <c r="D220" s="153"/>
      <c r="E220" s="153"/>
      <c r="F220" s="153"/>
      <c r="G220" s="153"/>
      <c r="H220" s="153"/>
      <c r="I220" s="116"/>
      <c r="J220" s="83"/>
      <c r="K220" s="8"/>
      <c r="L220" s="8"/>
      <c r="M220" s="8"/>
    </row>
    <row r="221" spans="1:14" x14ac:dyDescent="0.25">
      <c r="A221" s="83"/>
      <c r="B221" s="83"/>
      <c r="C221" s="83"/>
      <c r="D221" s="83"/>
      <c r="E221" s="83"/>
      <c r="F221" s="83"/>
      <c r="G221" s="83"/>
      <c r="H221" s="83"/>
      <c r="I221" s="83"/>
      <c r="J221" s="83"/>
      <c r="K221" s="8"/>
      <c r="L221" s="8"/>
      <c r="M221" s="8"/>
    </row>
    <row r="222" spans="1:14" ht="25.5" x14ac:dyDescent="0.25">
      <c r="A222" s="9"/>
      <c r="B222" s="156" t="s">
        <v>21</v>
      </c>
      <c r="C222" s="156"/>
      <c r="D222" s="156"/>
      <c r="E222" s="156"/>
      <c r="F222" s="11" t="s">
        <v>22</v>
      </c>
      <c r="G222" s="12" t="s">
        <v>23</v>
      </c>
      <c r="H222" s="13" t="s">
        <v>24</v>
      </c>
      <c r="I222" s="13" t="s">
        <v>25</v>
      </c>
      <c r="J222" s="15"/>
      <c r="K222" s="74"/>
      <c r="L222" s="105"/>
      <c r="M222" s="8"/>
    </row>
    <row r="223" spans="1:14" x14ac:dyDescent="0.25">
      <c r="A223" s="80"/>
      <c r="B223" s="152" t="s">
        <v>205</v>
      </c>
      <c r="C223" s="152"/>
      <c r="D223" s="152"/>
      <c r="E223" s="152"/>
      <c r="F223" s="69" t="s">
        <v>2</v>
      </c>
      <c r="G223" s="97">
        <v>2</v>
      </c>
      <c r="H223" s="98">
        <v>0</v>
      </c>
      <c r="I223" s="99">
        <f>G223*H223</f>
        <v>0</v>
      </c>
      <c r="J223" s="100"/>
      <c r="L223" s="8"/>
      <c r="M223" s="8"/>
    </row>
    <row r="224" spans="1:14" x14ac:dyDescent="0.25">
      <c r="A224" s="80"/>
      <c r="B224" s="152" t="s">
        <v>206</v>
      </c>
      <c r="C224" s="152"/>
      <c r="D224" s="152"/>
      <c r="E224" s="152"/>
      <c r="F224" s="69" t="s">
        <v>2</v>
      </c>
      <c r="G224" s="97">
        <v>7</v>
      </c>
      <c r="H224" s="98">
        <v>0</v>
      </c>
      <c r="I224" s="99">
        <f>G224*H224</f>
        <v>0</v>
      </c>
      <c r="J224" s="100"/>
      <c r="K224" s="8"/>
      <c r="L224" s="8"/>
      <c r="M224" s="8"/>
    </row>
    <row r="225" spans="1:25" x14ac:dyDescent="0.25">
      <c r="A225" s="80"/>
      <c r="B225" s="152" t="s">
        <v>233</v>
      </c>
      <c r="C225" s="152"/>
      <c r="D225" s="152"/>
      <c r="E225" s="152"/>
      <c r="F225" s="69" t="s">
        <v>2</v>
      </c>
      <c r="G225" s="97">
        <v>2</v>
      </c>
      <c r="H225" s="98">
        <v>0</v>
      </c>
      <c r="I225" s="99">
        <f>G225*H225</f>
        <v>0</v>
      </c>
      <c r="J225" s="100"/>
      <c r="K225" s="8"/>
      <c r="L225" s="8"/>
      <c r="M225" s="8"/>
    </row>
    <row r="226" spans="1:25" ht="25.5" x14ac:dyDescent="0.25">
      <c r="A226" s="9"/>
      <c r="B226" s="156" t="s">
        <v>21</v>
      </c>
      <c r="C226" s="156"/>
      <c r="D226" s="156"/>
      <c r="E226" s="156"/>
      <c r="F226" s="11" t="s">
        <v>22</v>
      </c>
      <c r="G226" s="12" t="s">
        <v>23</v>
      </c>
      <c r="H226" s="13" t="s">
        <v>24</v>
      </c>
      <c r="I226" s="13" t="s">
        <v>25</v>
      </c>
      <c r="J226" s="15"/>
      <c r="K226" s="8"/>
      <c r="L226" s="1"/>
      <c r="M226" s="1"/>
      <c r="N226" s="1"/>
      <c r="O226" s="1"/>
      <c r="P226" s="1"/>
      <c r="Q226" s="1"/>
      <c r="R226" s="1"/>
      <c r="S226" s="1"/>
      <c r="T226" s="1"/>
      <c r="U226" s="1"/>
      <c r="V226" s="1"/>
      <c r="W226" s="1"/>
      <c r="X226" s="1"/>
      <c r="Y226" s="1"/>
    </row>
    <row r="227" spans="1:25" ht="16.5" customHeight="1" x14ac:dyDescent="0.25">
      <c r="A227" s="90"/>
      <c r="B227" s="138" t="s">
        <v>211</v>
      </c>
      <c r="C227" s="138"/>
      <c r="D227" s="138"/>
      <c r="E227" s="138"/>
      <c r="F227" s="69" t="s">
        <v>110</v>
      </c>
      <c r="G227" s="70">
        <v>530</v>
      </c>
      <c r="H227" s="71">
        <v>0</v>
      </c>
      <c r="I227" s="72">
        <f>G227*H227</f>
        <v>0</v>
      </c>
      <c r="J227" s="73"/>
      <c r="K227" s="74"/>
      <c r="L227" s="1"/>
      <c r="M227" s="1"/>
      <c r="N227" s="1"/>
      <c r="O227" s="1"/>
      <c r="P227" s="1"/>
      <c r="Q227" s="1"/>
      <c r="R227" s="1"/>
      <c r="S227" s="1"/>
      <c r="T227" s="1"/>
      <c r="U227" s="1"/>
      <c r="V227" s="1"/>
      <c r="W227" s="1"/>
      <c r="X227" s="1"/>
      <c r="Y227" s="1"/>
    </row>
    <row r="228" spans="1:25" ht="16.5" customHeight="1" x14ac:dyDescent="0.25">
      <c r="A228" s="80"/>
      <c r="B228" s="138" t="s">
        <v>212</v>
      </c>
      <c r="C228" s="138"/>
      <c r="D228" s="138"/>
      <c r="E228" s="138"/>
      <c r="F228" s="69" t="s">
        <v>110</v>
      </c>
      <c r="G228" s="70">
        <v>530</v>
      </c>
      <c r="H228" s="71">
        <v>0</v>
      </c>
      <c r="I228" s="72">
        <f t="shared" ref="I228:I235" si="13">G228*H228</f>
        <v>0</v>
      </c>
      <c r="J228" s="73"/>
      <c r="K228" s="74"/>
      <c r="L228" s="1"/>
      <c r="M228" s="1"/>
      <c r="N228" s="1"/>
      <c r="O228" s="1"/>
      <c r="P228" s="1"/>
      <c r="Q228" s="1"/>
      <c r="R228" s="1"/>
      <c r="S228" s="1"/>
      <c r="T228" s="1"/>
      <c r="U228" s="1"/>
      <c r="V228" s="1"/>
      <c r="W228" s="1"/>
      <c r="X228" s="1"/>
      <c r="Y228" s="1"/>
    </row>
    <row r="229" spans="1:25" ht="55.5" customHeight="1" x14ac:dyDescent="0.25">
      <c r="A229" s="80"/>
      <c r="B229" s="138" t="s">
        <v>213</v>
      </c>
      <c r="C229" s="138"/>
      <c r="D229" s="138"/>
      <c r="E229" s="138"/>
      <c r="F229" s="69" t="s">
        <v>2</v>
      </c>
      <c r="G229" s="70">
        <v>7</v>
      </c>
      <c r="H229" s="71">
        <v>0</v>
      </c>
      <c r="I229" s="72">
        <f t="shared" si="13"/>
        <v>0</v>
      </c>
      <c r="J229" s="73"/>
      <c r="K229" s="74"/>
      <c r="L229" s="1"/>
      <c r="M229" s="1"/>
      <c r="N229" s="1"/>
      <c r="O229" s="1"/>
      <c r="P229" s="86"/>
      <c r="Q229" s="86"/>
      <c r="R229" s="86"/>
      <c r="S229" s="86"/>
      <c r="T229" s="1"/>
      <c r="U229" s="1"/>
      <c r="V229" s="1"/>
      <c r="W229" s="1"/>
      <c r="X229" s="1"/>
      <c r="Y229" s="1"/>
    </row>
    <row r="230" spans="1:25" ht="55.5" customHeight="1" x14ac:dyDescent="0.25">
      <c r="A230" s="80"/>
      <c r="B230" s="138" t="s">
        <v>241</v>
      </c>
      <c r="C230" s="138"/>
      <c r="D230" s="138"/>
      <c r="E230" s="138"/>
      <c r="F230" s="69" t="s">
        <v>2</v>
      </c>
      <c r="G230" s="70">
        <v>9</v>
      </c>
      <c r="H230" s="71">
        <v>0</v>
      </c>
      <c r="I230" s="72">
        <f t="shared" si="13"/>
        <v>0</v>
      </c>
      <c r="J230" s="73"/>
      <c r="K230" s="74"/>
      <c r="L230" s="1"/>
      <c r="M230" s="1"/>
      <c r="N230" s="1"/>
      <c r="O230" s="1"/>
      <c r="P230" s="86"/>
      <c r="Q230" s="86"/>
      <c r="R230" s="86"/>
      <c r="S230" s="86"/>
      <c r="T230" s="1"/>
      <c r="U230" s="1"/>
      <c r="V230" s="1"/>
      <c r="W230" s="1"/>
      <c r="X230" s="1"/>
      <c r="Y230" s="1"/>
    </row>
    <row r="231" spans="1:25" ht="55.5" customHeight="1" x14ac:dyDescent="0.25">
      <c r="A231" s="80"/>
      <c r="B231" s="138" t="s">
        <v>242</v>
      </c>
      <c r="C231" s="138"/>
      <c r="D231" s="138"/>
      <c r="E231" s="138"/>
      <c r="F231" s="69" t="s">
        <v>2</v>
      </c>
      <c r="G231" s="70">
        <v>6</v>
      </c>
      <c r="H231" s="71">
        <v>0</v>
      </c>
      <c r="I231" s="72">
        <f t="shared" si="13"/>
        <v>0</v>
      </c>
      <c r="J231" s="73"/>
      <c r="K231" s="74"/>
      <c r="L231" s="1"/>
      <c r="M231" s="1"/>
      <c r="N231" s="1"/>
      <c r="O231" s="1"/>
      <c r="P231" s="86"/>
      <c r="Q231" s="86"/>
      <c r="R231" s="86"/>
      <c r="S231" s="86"/>
      <c r="T231" s="1"/>
      <c r="U231" s="1"/>
      <c r="V231" s="1"/>
      <c r="W231" s="1"/>
      <c r="X231" s="1"/>
      <c r="Y231" s="1"/>
    </row>
    <row r="232" spans="1:25" ht="28.5" customHeight="1" x14ac:dyDescent="0.25">
      <c r="A232" s="80"/>
      <c r="B232" s="138" t="s">
        <v>215</v>
      </c>
      <c r="C232" s="138"/>
      <c r="D232" s="138"/>
      <c r="E232" s="138"/>
      <c r="F232" s="69" t="s">
        <v>2</v>
      </c>
      <c r="G232" s="70">
        <v>16</v>
      </c>
      <c r="H232" s="71">
        <v>0</v>
      </c>
      <c r="I232" s="72">
        <f t="shared" si="13"/>
        <v>0</v>
      </c>
      <c r="J232" s="73"/>
      <c r="K232" s="8"/>
      <c r="L232" s="1"/>
      <c r="M232" s="1"/>
      <c r="N232" s="1"/>
      <c r="O232" s="86"/>
      <c r="P232" s="86"/>
      <c r="Q232" s="86"/>
      <c r="R232" s="86"/>
      <c r="S232" s="1"/>
      <c r="T232" s="1"/>
      <c r="U232" s="1"/>
      <c r="V232" s="1"/>
      <c r="W232" s="1"/>
      <c r="X232" s="1"/>
      <c r="Y232" s="1"/>
    </row>
    <row r="233" spans="1:25" ht="44.25" customHeight="1" x14ac:dyDescent="0.25">
      <c r="A233" s="80" t="s">
        <v>6</v>
      </c>
      <c r="B233" s="138" t="s">
        <v>216</v>
      </c>
      <c r="C233" s="138"/>
      <c r="D233" s="138"/>
      <c r="E233" s="138"/>
      <c r="F233" s="69" t="s">
        <v>2</v>
      </c>
      <c r="G233" s="70">
        <v>3</v>
      </c>
      <c r="H233" s="71">
        <v>0</v>
      </c>
      <c r="I233" s="72">
        <f t="shared" si="13"/>
        <v>0</v>
      </c>
      <c r="J233" s="73"/>
      <c r="K233" s="8"/>
      <c r="L233" s="1"/>
      <c r="M233" s="1"/>
    </row>
    <row r="234" spans="1:25" ht="28.5" customHeight="1" x14ac:dyDescent="0.25">
      <c r="A234" s="80"/>
      <c r="B234" s="138" t="s">
        <v>217</v>
      </c>
      <c r="C234" s="138"/>
      <c r="D234" s="138"/>
      <c r="E234" s="138"/>
      <c r="F234" s="69" t="s">
        <v>2</v>
      </c>
      <c r="G234" s="70">
        <v>40</v>
      </c>
      <c r="H234" s="71">
        <v>0</v>
      </c>
      <c r="I234" s="72">
        <f t="shared" si="13"/>
        <v>0</v>
      </c>
      <c r="J234" s="73"/>
      <c r="K234" s="122"/>
      <c r="L234" s="1"/>
      <c r="M234" s="1"/>
    </row>
    <row r="235" spans="1:25" x14ac:dyDescent="0.25">
      <c r="A235" s="80" t="s">
        <v>6</v>
      </c>
      <c r="B235" s="152" t="s">
        <v>207</v>
      </c>
      <c r="C235" s="152"/>
      <c r="D235" s="152"/>
      <c r="E235" s="152"/>
      <c r="F235" s="69" t="s">
        <v>2</v>
      </c>
      <c r="G235" s="70">
        <v>1</v>
      </c>
      <c r="H235" s="71">
        <v>0</v>
      </c>
      <c r="I235" s="72">
        <f t="shared" si="13"/>
        <v>0</v>
      </c>
      <c r="J235" s="73"/>
      <c r="K235" s="8"/>
      <c r="L235" s="8"/>
      <c r="M235" s="8"/>
    </row>
    <row r="236" spans="1:25" ht="54" customHeight="1" x14ac:dyDescent="0.25">
      <c r="A236" s="80" t="s">
        <v>6</v>
      </c>
      <c r="B236" s="138" t="s">
        <v>214</v>
      </c>
      <c r="C236" s="138"/>
      <c r="D236" s="138"/>
      <c r="E236" s="138"/>
      <c r="F236" s="69"/>
      <c r="G236" s="70"/>
      <c r="H236" s="71"/>
      <c r="I236" s="72">
        <f>SUM(I188:I235)*0.2</f>
        <v>0</v>
      </c>
      <c r="J236" s="73"/>
      <c r="K236" s="8"/>
      <c r="L236" s="8"/>
      <c r="M236" s="8"/>
    </row>
    <row r="237" spans="1:25" x14ac:dyDescent="0.25">
      <c r="A237" s="76"/>
      <c r="B237" s="157" t="s">
        <v>264</v>
      </c>
      <c r="C237" s="157"/>
      <c r="D237" s="157"/>
      <c r="E237" s="157"/>
      <c r="F237" s="134"/>
      <c r="G237" s="135"/>
      <c r="H237" s="133" t="s">
        <v>63</v>
      </c>
      <c r="I237" s="133">
        <f>SUM(I188:I236)</f>
        <v>0</v>
      </c>
      <c r="J237" s="77"/>
      <c r="K237" s="8"/>
      <c r="L237" s="8"/>
      <c r="M237" s="8"/>
    </row>
    <row r="238" spans="1:25" x14ac:dyDescent="0.25">
      <c r="A238" s="81"/>
      <c r="B238" s="49"/>
      <c r="C238" s="49"/>
      <c r="D238" s="49"/>
      <c r="E238" s="52"/>
      <c r="F238" s="53"/>
      <c r="G238" s="55"/>
      <c r="H238" s="55"/>
      <c r="I238" s="8"/>
      <c r="J238" s="8"/>
      <c r="K238" s="8"/>
      <c r="L238" s="8"/>
      <c r="M238" s="8"/>
    </row>
    <row r="239" spans="1:25" x14ac:dyDescent="0.25">
      <c r="A239" s="141" t="s">
        <v>235</v>
      </c>
      <c r="B239" s="141"/>
      <c r="C239" s="141"/>
      <c r="D239" s="141"/>
      <c r="E239" s="141"/>
      <c r="F239" s="141"/>
      <c r="G239" s="141"/>
      <c r="H239" s="141"/>
      <c r="I239" s="141"/>
    </row>
    <row r="240" spans="1:25" ht="16.5" customHeight="1" x14ac:dyDescent="0.25">
      <c r="A240" s="68" t="s">
        <v>261</v>
      </c>
      <c r="B240" s="138" t="s">
        <v>236</v>
      </c>
      <c r="C240" s="138"/>
      <c r="D240" s="138"/>
      <c r="E240" s="138"/>
      <c r="F240" s="69" t="s">
        <v>0</v>
      </c>
      <c r="G240" s="70">
        <v>1</v>
      </c>
      <c r="H240" s="71">
        <v>0</v>
      </c>
      <c r="I240" s="72">
        <f>G240*H240</f>
        <v>0</v>
      </c>
    </row>
    <row r="241" spans="1:9" ht="48.75" customHeight="1" x14ac:dyDescent="0.25">
      <c r="A241" s="68" t="s">
        <v>253</v>
      </c>
      <c r="B241" s="138" t="s">
        <v>237</v>
      </c>
      <c r="C241" s="138"/>
      <c r="D241" s="138"/>
      <c r="E241" s="138"/>
      <c r="F241" s="118"/>
      <c r="G241" s="120"/>
      <c r="H241" s="119"/>
      <c r="I241" s="72">
        <f>0.2*(SUM(I240))</f>
        <v>0</v>
      </c>
    </row>
    <row r="242" spans="1:9" x14ac:dyDescent="0.25">
      <c r="B242" s="157" t="s">
        <v>252</v>
      </c>
      <c r="C242" s="157"/>
      <c r="D242" s="157"/>
      <c r="E242" s="157"/>
      <c r="F242" s="132"/>
      <c r="G242" s="132"/>
      <c r="H242" s="133" t="s">
        <v>63</v>
      </c>
      <c r="I242" s="133">
        <f>SUM(I240:I241)</f>
        <v>0</v>
      </c>
    </row>
  </sheetData>
  <mergeCells count="176">
    <mergeCell ref="B242:E242"/>
    <mergeCell ref="B222:E222"/>
    <mergeCell ref="B233:E233"/>
    <mergeCell ref="B234:E234"/>
    <mergeCell ref="B224:E224"/>
    <mergeCell ref="B215:E215"/>
    <mergeCell ref="B216:E216"/>
    <mergeCell ref="B217:E217"/>
    <mergeCell ref="B223:E223"/>
    <mergeCell ref="B225:E225"/>
    <mergeCell ref="A220:H220"/>
    <mergeCell ref="A219:H219"/>
    <mergeCell ref="B237:E237"/>
    <mergeCell ref="B227:E227"/>
    <mergeCell ref="B228:E228"/>
    <mergeCell ref="B229:E229"/>
    <mergeCell ref="B232:E232"/>
    <mergeCell ref="B226:E226"/>
    <mergeCell ref="B236:E236"/>
    <mergeCell ref="B235:E235"/>
    <mergeCell ref="B230:E230"/>
    <mergeCell ref="B231:E231"/>
    <mergeCell ref="A239:I239"/>
    <mergeCell ref="B240:E240"/>
    <mergeCell ref="K188:K189"/>
    <mergeCell ref="K215:K216"/>
    <mergeCell ref="L215:L216"/>
    <mergeCell ref="B86:E86"/>
    <mergeCell ref="B131:E131"/>
    <mergeCell ref="B153:E153"/>
    <mergeCell ref="B168:E168"/>
    <mergeCell ref="B187:E187"/>
    <mergeCell ref="B197:E197"/>
    <mergeCell ref="B211:E211"/>
    <mergeCell ref="B115:E115"/>
    <mergeCell ref="B116:E116"/>
    <mergeCell ref="B206:E206"/>
    <mergeCell ref="B207:E207"/>
    <mergeCell ref="B212:E212"/>
    <mergeCell ref="B213:E213"/>
    <mergeCell ref="B214:E214"/>
    <mergeCell ref="B203:E203"/>
    <mergeCell ref="B204:E204"/>
    <mergeCell ref="B205:E205"/>
    <mergeCell ref="A209:H209"/>
    <mergeCell ref="B192:E192"/>
    <mergeCell ref="B198:E198"/>
    <mergeCell ref="B199:E199"/>
    <mergeCell ref="B200:E200"/>
    <mergeCell ref="B202:E202"/>
    <mergeCell ref="A185:I185"/>
    <mergeCell ref="B188:E188"/>
    <mergeCell ref="B189:E189"/>
    <mergeCell ref="B190:E190"/>
    <mergeCell ref="B191:E191"/>
    <mergeCell ref="A195:H195"/>
    <mergeCell ref="A194:H194"/>
    <mergeCell ref="B201:E201"/>
    <mergeCell ref="B178:E178"/>
    <mergeCell ref="B179:E179"/>
    <mergeCell ref="B180:E180"/>
    <mergeCell ref="B181:E181"/>
    <mergeCell ref="B170:E170"/>
    <mergeCell ref="B173:E173"/>
    <mergeCell ref="B174:E174"/>
    <mergeCell ref="B176:E176"/>
    <mergeCell ref="B175:E175"/>
    <mergeCell ref="B171:E171"/>
    <mergeCell ref="B172:E172"/>
    <mergeCell ref="B166:E166"/>
    <mergeCell ref="B167:E167"/>
    <mergeCell ref="B169:E169"/>
    <mergeCell ref="B161:E161"/>
    <mergeCell ref="B162:E162"/>
    <mergeCell ref="B163:E163"/>
    <mergeCell ref="B164:E164"/>
    <mergeCell ref="B165:E165"/>
    <mergeCell ref="B177:E177"/>
    <mergeCell ref="B148:E148"/>
    <mergeCell ref="B154:E154"/>
    <mergeCell ref="B155:E155"/>
    <mergeCell ref="B157:E157"/>
    <mergeCell ref="B159:E159"/>
    <mergeCell ref="B160:E160"/>
    <mergeCell ref="B142:E142"/>
    <mergeCell ref="B143:E143"/>
    <mergeCell ref="B144:E144"/>
    <mergeCell ref="B145:E145"/>
    <mergeCell ref="B146:E146"/>
    <mergeCell ref="B147:E147"/>
    <mergeCell ref="B156:E156"/>
    <mergeCell ref="B158:E158"/>
    <mergeCell ref="B139:E139"/>
    <mergeCell ref="B138:E138"/>
    <mergeCell ref="B140:E140"/>
    <mergeCell ref="B121:E121"/>
    <mergeCell ref="B122:E122"/>
    <mergeCell ref="B123:E123"/>
    <mergeCell ref="B141:E141"/>
    <mergeCell ref="B127:E127"/>
    <mergeCell ref="B128:E128"/>
    <mergeCell ref="B129:E129"/>
    <mergeCell ref="B130:E130"/>
    <mergeCell ref="B89:E89"/>
    <mergeCell ref="A66:B66"/>
    <mergeCell ref="A68:B68"/>
    <mergeCell ref="B117:E117"/>
    <mergeCell ref="B118:E118"/>
    <mergeCell ref="B119:E119"/>
    <mergeCell ref="B120:E120"/>
    <mergeCell ref="B136:E136"/>
    <mergeCell ref="B137:E137"/>
    <mergeCell ref="B2:H2"/>
    <mergeCell ref="C5:I6"/>
    <mergeCell ref="A25:B25"/>
    <mergeCell ref="A31:B31"/>
    <mergeCell ref="C7:I7"/>
    <mergeCell ref="C9:I9"/>
    <mergeCell ref="C14:I14"/>
    <mergeCell ref="C15:I15"/>
    <mergeCell ref="C16:I16"/>
    <mergeCell ref="C23:I23"/>
    <mergeCell ref="A14:B15"/>
    <mergeCell ref="A5:B5"/>
    <mergeCell ref="A9:B9"/>
    <mergeCell ref="A23:B23"/>
    <mergeCell ref="C25:I25"/>
    <mergeCell ref="C31:I31"/>
    <mergeCell ref="A76:I76"/>
    <mergeCell ref="A79:B79"/>
    <mergeCell ref="A183:I183"/>
    <mergeCell ref="B132:E132"/>
    <mergeCell ref="B133:E133"/>
    <mergeCell ref="B134:E134"/>
    <mergeCell ref="B135:E135"/>
    <mergeCell ref="B92:E92"/>
    <mergeCell ref="B93:E93"/>
    <mergeCell ref="B96:E96"/>
    <mergeCell ref="B97:E97"/>
    <mergeCell ref="B98:E98"/>
    <mergeCell ref="B94:E94"/>
    <mergeCell ref="B102:E102"/>
    <mergeCell ref="B103:E103"/>
    <mergeCell ref="B104:E104"/>
    <mergeCell ref="B105:E105"/>
    <mergeCell ref="B106:E106"/>
    <mergeCell ref="B108:E108"/>
    <mergeCell ref="B113:E113"/>
    <mergeCell ref="B124:E124"/>
    <mergeCell ref="B126:E126"/>
    <mergeCell ref="B125:E125"/>
    <mergeCell ref="B114:E114"/>
    <mergeCell ref="B241:E241"/>
    <mergeCell ref="B99:E99"/>
    <mergeCell ref="B101:E101"/>
    <mergeCell ref="K174:K176"/>
    <mergeCell ref="A63:I63"/>
    <mergeCell ref="A46:I46"/>
    <mergeCell ref="A83:I83"/>
    <mergeCell ref="A84:I84"/>
    <mergeCell ref="B90:E90"/>
    <mergeCell ref="B91:E91"/>
    <mergeCell ref="B107:E107"/>
    <mergeCell ref="B109:E109"/>
    <mergeCell ref="B111:E111"/>
    <mergeCell ref="B110:E110"/>
    <mergeCell ref="B112:E112"/>
    <mergeCell ref="B100:E100"/>
    <mergeCell ref="B95:E95"/>
    <mergeCell ref="A184:I184"/>
    <mergeCell ref="A151:I151"/>
    <mergeCell ref="C48:G48"/>
    <mergeCell ref="B87:E87"/>
    <mergeCell ref="B88:E88"/>
    <mergeCell ref="A70:B70"/>
    <mergeCell ref="F57:G57"/>
  </mergeCells>
  <pageMargins left="0.7" right="0.7" top="0.75" bottom="0.75" header="0.3" footer="0.3"/>
  <pageSetup paperSize="9" scale="86" orientation="portrait" r:id="rId1"/>
  <headerFooter>
    <oddHeader>&amp;C&amp;"Arial Narrow,Navadno"Prodnik d.o.o.</oddHeader>
    <oddFooter>&amp;LVODOVOD PO JEMČEVI ULICI 1. FAZA&amp;R&amp;"Arial Narrow,Navadno"&amp;P/&amp;N</oddFooter>
  </headerFooter>
  <rowBreaks count="6" manualBreakCount="6">
    <brk id="45" max="8" man="1"/>
    <brk id="81" max="8" man="1"/>
    <brk id="150" max="8" man="1"/>
    <brk id="167" max="8" man="1"/>
    <brk id="181" max="8" man="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JanMakB</dc:creator>
  <cp:lastModifiedBy>ApolonijaL</cp:lastModifiedBy>
  <cp:lastPrinted>2017-03-28T12:51:24Z</cp:lastPrinted>
  <dcterms:created xsi:type="dcterms:W3CDTF">2017-01-20T08:24:00Z</dcterms:created>
  <dcterms:modified xsi:type="dcterms:W3CDTF">2017-03-29T08:15:10Z</dcterms:modified>
</cp:coreProperties>
</file>